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orçamento" sheetId="1" r:id="rId1"/>
    <sheet name="resumo" sheetId="2" r:id="rId2"/>
  </sheets>
  <definedNames>
    <definedName name="_xlnm.Print_Area" localSheetId="0">orçamento!$A$2:$H$94</definedName>
    <definedName name="_xlnm.Print_Area" localSheetId="1">resumo!$B$2:$N$48</definedName>
    <definedName name="títulos">orçamento!$A$9:$E$9,orçamento!$A$19:$E$19,orçamento!$A$34:$D$34,orçamento!$E$34,orçamento!$A$40:$E$40,orçamento!$A$47:$E$47,orçamento!$A$53:$E$53,orçamento!$A$66:$E$66,orçamento!$A$72:$E$72,orçamento!$A$79:$E$79,orçamento!$A$87:$E$87</definedName>
  </definedNames>
  <calcPr calcId="144525"/>
</workbook>
</file>

<file path=xl/calcChain.xml><?xml version="1.0" encoding="utf-8"?>
<calcChain xmlns="http://schemas.openxmlformats.org/spreadsheetml/2006/main">
  <c r="F92" i="1" l="1"/>
  <c r="F85" i="1"/>
  <c r="F77" i="1"/>
  <c r="F70" i="1"/>
  <c r="G70" i="1" s="1"/>
  <c r="F64" i="1"/>
  <c r="F51" i="1"/>
  <c r="F45" i="1"/>
  <c r="F38" i="1"/>
  <c r="F32" i="1"/>
  <c r="F17" i="1"/>
  <c r="G11" i="1"/>
  <c r="G12" i="1"/>
  <c r="G13" i="1"/>
  <c r="G14" i="1"/>
  <c r="G15" i="1"/>
  <c r="G16" i="1"/>
  <c r="G20" i="1"/>
  <c r="G21" i="1"/>
  <c r="G22" i="1"/>
  <c r="G23" i="1"/>
  <c r="G24" i="1"/>
  <c r="G25" i="1"/>
  <c r="G26" i="1"/>
  <c r="G27" i="1"/>
  <c r="G28" i="1"/>
  <c r="G29" i="1"/>
  <c r="G30" i="1"/>
  <c r="G31" i="1"/>
  <c r="G35" i="1"/>
  <c r="G36" i="1"/>
  <c r="G37" i="1"/>
  <c r="G41" i="1"/>
  <c r="G42" i="1"/>
  <c r="G43" i="1"/>
  <c r="G44" i="1"/>
  <c r="G48" i="1"/>
  <c r="G49" i="1"/>
  <c r="G50" i="1"/>
  <c r="G54" i="1"/>
  <c r="G55" i="1"/>
  <c r="G56" i="1"/>
  <c r="G57" i="1"/>
  <c r="G58" i="1"/>
  <c r="G59" i="1"/>
  <c r="G60" i="1"/>
  <c r="G61" i="1"/>
  <c r="G62" i="1"/>
  <c r="G63" i="1"/>
  <c r="G67" i="1"/>
  <c r="G68" i="1"/>
  <c r="G69" i="1"/>
  <c r="G73" i="1"/>
  <c r="G74" i="1"/>
  <c r="G75" i="1"/>
  <c r="G76" i="1"/>
  <c r="G80" i="1"/>
  <c r="G81" i="1"/>
  <c r="G82" i="1"/>
  <c r="G83" i="1"/>
  <c r="G84" i="1"/>
  <c r="G88" i="1"/>
  <c r="G89" i="1"/>
  <c r="G90" i="1"/>
  <c r="G91" i="1"/>
  <c r="G10" i="1"/>
  <c r="B5" i="2"/>
  <c r="B14" i="2"/>
  <c r="B13" i="2"/>
  <c r="B12" i="2"/>
  <c r="B11" i="2"/>
  <c r="E11" i="2" s="1"/>
  <c r="B10" i="2"/>
  <c r="B9" i="2"/>
  <c r="B8" i="2"/>
  <c r="B7" i="2"/>
  <c r="B6" i="2"/>
  <c r="C11" i="2"/>
  <c r="D11" i="2" s="1"/>
  <c r="C14" i="2"/>
  <c r="F6" i="1" l="1"/>
  <c r="H5" i="2" s="1"/>
  <c r="F11" i="2"/>
  <c r="D92" i="1" l="1"/>
  <c r="B92" i="1"/>
  <c r="D85" i="1"/>
  <c r="B85" i="1"/>
  <c r="D77" i="1"/>
  <c r="B77" i="1"/>
  <c r="C12" i="2" s="1"/>
  <c r="D70" i="1"/>
  <c r="B70" i="1"/>
  <c r="D64" i="1"/>
  <c r="B64" i="1"/>
  <c r="C10" i="2" s="1"/>
  <c r="D51" i="1"/>
  <c r="B51" i="1"/>
  <c r="C9" i="2" s="1"/>
  <c r="D45" i="1"/>
  <c r="B45" i="1"/>
  <c r="C8" i="2" s="1"/>
  <c r="D38" i="1"/>
  <c r="B38" i="1"/>
  <c r="C7" i="2" s="1"/>
  <c r="D32" i="1"/>
  <c r="B32" i="1"/>
  <c r="C6" i="2" s="1"/>
  <c r="D17" i="1"/>
  <c r="B17" i="1"/>
  <c r="C5" i="2" s="1"/>
  <c r="E14" i="2" l="1"/>
  <c r="G92" i="1"/>
  <c r="E12" i="2"/>
  <c r="G77" i="1"/>
  <c r="E10" i="2"/>
  <c r="G64" i="1"/>
  <c r="E9" i="2"/>
  <c r="G51" i="1"/>
  <c r="G45" i="1"/>
  <c r="E8" i="2"/>
  <c r="E7" i="2"/>
  <c r="G38" i="1"/>
  <c r="E6" i="2"/>
  <c r="G32" i="1"/>
  <c r="G17" i="1"/>
  <c r="E5" i="2"/>
  <c r="E13" i="2"/>
  <c r="G85" i="1"/>
  <c r="B6" i="1"/>
  <c r="C13" i="2"/>
  <c r="D6" i="1"/>
  <c r="C91" i="1"/>
  <c r="H6" i="1" l="1"/>
  <c r="L5" i="2" s="1"/>
  <c r="G6" i="1"/>
  <c r="J5" i="2" s="1"/>
  <c r="C6" i="1"/>
  <c r="C15" i="2"/>
  <c r="D13" i="2" s="1"/>
  <c r="D8" i="2"/>
  <c r="D7" i="2"/>
  <c r="C42" i="1"/>
  <c r="C24" i="1"/>
  <c r="C60" i="1"/>
  <c r="C15" i="1"/>
  <c r="C74" i="1"/>
  <c r="C11" i="1"/>
  <c r="C20" i="1"/>
  <c r="C28" i="1"/>
  <c r="C38" i="1"/>
  <c r="C56" i="1"/>
  <c r="C84" i="1"/>
  <c r="C92" i="1"/>
  <c r="D5" i="2"/>
  <c r="C70" i="1"/>
  <c r="C88" i="1"/>
  <c r="C14" i="1"/>
  <c r="C51" i="1"/>
  <c r="C32" i="1"/>
  <c r="C69" i="1"/>
  <c r="C23" i="1"/>
  <c r="C41" i="1"/>
  <c r="C59" i="1"/>
  <c r="E92" i="1"/>
  <c r="E90" i="1"/>
  <c r="E88" i="1"/>
  <c r="E84" i="1"/>
  <c r="E82" i="1"/>
  <c r="E80" i="1"/>
  <c r="E76" i="1"/>
  <c r="E74" i="1"/>
  <c r="E70" i="1"/>
  <c r="E68" i="1"/>
  <c r="E64" i="1"/>
  <c r="E61" i="1"/>
  <c r="E59" i="1"/>
  <c r="E57" i="1"/>
  <c r="E55" i="1"/>
  <c r="E51" i="1"/>
  <c r="E49" i="1"/>
  <c r="E45" i="1"/>
  <c r="E43" i="1"/>
  <c r="E41" i="1"/>
  <c r="E37" i="1"/>
  <c r="E32" i="1"/>
  <c r="E30" i="1"/>
  <c r="E28" i="1"/>
  <c r="E26" i="1"/>
  <c r="E24" i="1"/>
  <c r="E22" i="1"/>
  <c r="E20" i="1"/>
  <c r="E16" i="1"/>
  <c r="E14" i="1"/>
  <c r="E12" i="1"/>
  <c r="E10" i="1"/>
  <c r="E91" i="1"/>
  <c r="E89" i="1"/>
  <c r="E85" i="1"/>
  <c r="E83" i="1"/>
  <c r="E81" i="1"/>
  <c r="E77" i="1"/>
  <c r="E75" i="1"/>
  <c r="E73" i="1"/>
  <c r="E69" i="1"/>
  <c r="E67" i="1"/>
  <c r="E63" i="1"/>
  <c r="E60" i="1"/>
  <c r="E58" i="1"/>
  <c r="E56" i="1"/>
  <c r="E54" i="1"/>
  <c r="E50" i="1"/>
  <c r="E48" i="1"/>
  <c r="E44" i="1"/>
  <c r="E42" i="1"/>
  <c r="E38" i="1"/>
  <c r="E35" i="1"/>
  <c r="E31" i="1"/>
  <c r="E29" i="1"/>
  <c r="E27" i="1"/>
  <c r="E25" i="1"/>
  <c r="E23" i="1"/>
  <c r="E21" i="1"/>
  <c r="E17" i="1"/>
  <c r="E15" i="1"/>
  <c r="E13" i="1"/>
  <c r="E11" i="1"/>
  <c r="C10" i="1"/>
  <c r="C27" i="1"/>
  <c r="C37" i="1"/>
  <c r="C55" i="1"/>
  <c r="C64" i="1"/>
  <c r="C73" i="1"/>
  <c r="C82" i="1"/>
  <c r="C17" i="1"/>
  <c r="C13" i="1"/>
  <c r="C22" i="1"/>
  <c r="C26" i="1"/>
  <c r="C31" i="1"/>
  <c r="C35" i="1"/>
  <c r="C45" i="1"/>
  <c r="C50" i="1"/>
  <c r="C54" i="1"/>
  <c r="C58" i="1"/>
  <c r="C63" i="1"/>
  <c r="C67" i="1"/>
  <c r="C77" i="1"/>
  <c r="C81" i="1"/>
  <c r="C90" i="1"/>
  <c r="C12" i="1"/>
  <c r="C16" i="1"/>
  <c r="C21" i="1"/>
  <c r="C25" i="1"/>
  <c r="C29" i="1"/>
  <c r="C44" i="1"/>
  <c r="C48" i="1"/>
  <c r="C57" i="1"/>
  <c r="C61" i="1"/>
  <c r="C76" i="1"/>
  <c r="C80" i="1"/>
  <c r="C85" i="1"/>
  <c r="C89" i="1"/>
  <c r="D9" i="2" l="1"/>
  <c r="D10" i="2"/>
  <c r="D12" i="2"/>
  <c r="D14" i="2"/>
  <c r="D6" i="2"/>
  <c r="E15" i="2"/>
  <c r="D15" i="2" l="1"/>
  <c r="F6" i="2"/>
  <c r="F13" i="2"/>
  <c r="F14" i="2"/>
  <c r="F12" i="2"/>
  <c r="F7" i="2"/>
  <c r="F10" i="2"/>
  <c r="F9" i="2"/>
  <c r="F8" i="2"/>
  <c r="F5" i="2"/>
  <c r="F15" i="2" l="1"/>
</calcChain>
</file>

<file path=xl/sharedStrings.xml><?xml version="1.0" encoding="utf-8"?>
<sst xmlns="http://schemas.openxmlformats.org/spreadsheetml/2006/main" count="103" uniqueCount="77">
  <si>
    <t>Total das despesas:</t>
  </si>
  <si>
    <t>Previsto</t>
  </si>
  <si>
    <t>Festa</t>
  </si>
  <si>
    <t xml:space="preserve">Aluguel do espaço </t>
  </si>
  <si>
    <t xml:space="preserve">Bebidas </t>
  </si>
  <si>
    <t>Buffet</t>
  </si>
  <si>
    <t xml:space="preserve">Doces e chocolates </t>
  </si>
  <si>
    <t xml:space="preserve">Bolo </t>
  </si>
  <si>
    <t>Brindes (pista de dança)</t>
  </si>
  <si>
    <t>Vestido de noiva</t>
  </si>
  <si>
    <t>Véu e grinalda</t>
  </si>
  <si>
    <t>Lingerie para as núpcias</t>
  </si>
  <si>
    <t xml:space="preserve">Sapatos </t>
  </si>
  <si>
    <t>Traje do noivo</t>
  </si>
  <si>
    <t>Daminhas e pajens</t>
  </si>
  <si>
    <t xml:space="preserve">Cabelo e maquiagem </t>
  </si>
  <si>
    <t>Fotos e álbuns</t>
  </si>
  <si>
    <t>Filmagem</t>
  </si>
  <si>
    <t xml:space="preserve">Cerimônia </t>
  </si>
  <si>
    <t>Recepção</t>
  </si>
  <si>
    <t>Banda/ DJ</t>
  </si>
  <si>
    <t>Decoração da igreja</t>
  </si>
  <si>
    <t>Decoração da festa</t>
  </si>
  <si>
    <t>Convites</t>
  </si>
  <si>
    <t>Bolo Cardápios</t>
  </si>
  <si>
    <t>Marcadores de mssa e tags</t>
  </si>
  <si>
    <t>Cartões de agradecimento</t>
  </si>
  <si>
    <t>Entregas pessoais</t>
  </si>
  <si>
    <t>Postagem</t>
  </si>
  <si>
    <t>Bem-casados</t>
  </si>
  <si>
    <t>Lembranças</t>
  </si>
  <si>
    <t>Mimos para os padrinhos e pais</t>
  </si>
  <si>
    <t>Veículo dos noivos</t>
  </si>
  <si>
    <t>Van para os convidados</t>
  </si>
  <si>
    <t>Cartório</t>
  </si>
  <si>
    <t>Igreja / salão / outro local</t>
  </si>
  <si>
    <t>Celebrante do casamento</t>
  </si>
  <si>
    <t>Lingeries e acessórios</t>
  </si>
  <si>
    <t>Noite de núpcias</t>
  </si>
  <si>
    <t>Pacote de viagem</t>
  </si>
  <si>
    <t>Dinheiro extra</t>
  </si>
  <si>
    <t>Realizado</t>
  </si>
  <si>
    <t>Total Festa</t>
  </si>
  <si>
    <t>Foto e Vídeo</t>
  </si>
  <si>
    <t>Música</t>
  </si>
  <si>
    <t>Flores</t>
  </si>
  <si>
    <t>Site do Casamento</t>
  </si>
  <si>
    <t>Transporte</t>
  </si>
  <si>
    <t>Cerimônia Civil e Religiosa</t>
  </si>
  <si>
    <t>Lua de Mel</t>
  </si>
  <si>
    <t>Outros</t>
  </si>
  <si>
    <t>Trajes</t>
  </si>
  <si>
    <t>Jóias</t>
  </si>
  <si>
    <t>Sapatos do noivo</t>
  </si>
  <si>
    <t>%</t>
  </si>
  <si>
    <t>Total Lua de Mel</t>
  </si>
  <si>
    <t>Total Cerimônias</t>
  </si>
  <si>
    <t>Total Trajes</t>
  </si>
  <si>
    <t>Total Foto e Vídeo</t>
  </si>
  <si>
    <t>Total Música</t>
  </si>
  <si>
    <t>Total Flores</t>
  </si>
  <si>
    <t>Aliança de Noivado</t>
  </si>
  <si>
    <t>Aliança de Casamento</t>
  </si>
  <si>
    <t>Outras despesas</t>
  </si>
  <si>
    <t>Chá de panela</t>
  </si>
  <si>
    <t>Despedida de Solteiro</t>
  </si>
  <si>
    <t>Total Outras Despesas</t>
  </si>
  <si>
    <t>Total Transportes</t>
  </si>
  <si>
    <t>Gráfica</t>
  </si>
  <si>
    <t>Total Gráfica</t>
  </si>
  <si>
    <t>Orçamento de Casamento</t>
  </si>
  <si>
    <t>Descrição</t>
  </si>
  <si>
    <t>Total Geral</t>
  </si>
  <si>
    <t>RESUMOS</t>
  </si>
  <si>
    <t>Pago</t>
  </si>
  <si>
    <t>Saldo Devedor</t>
  </si>
  <si>
    <t>%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</si>
</sst>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$ &quot;#,##0.00"/>
    <numFmt numFmtId="165" formatCode="[Blue]&quot;R$ &quot;#,##0.00;[Red]\-\ &quot;R$ 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Up">
        <fgColor theme="5" tint="0.79998168889431442"/>
        <bgColor indexed="65"/>
      </patternFill>
    </fill>
  </fills>
  <borders count="3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double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ott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ott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uble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uble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otted">
        <color theme="5" tint="-0.24994659260841701"/>
      </top>
      <bottom style="double">
        <color theme="5" tint="-0.24994659260841701"/>
      </bottom>
      <diagonal/>
    </border>
    <border>
      <left style="double">
        <color theme="5" tint="0.39994506668294322"/>
      </left>
      <right/>
      <top style="double">
        <color theme="5" tint="0.39994506668294322"/>
      </top>
      <bottom/>
      <diagonal/>
    </border>
    <border>
      <left/>
      <right/>
      <top style="double">
        <color theme="5" tint="0.39994506668294322"/>
      </top>
      <bottom/>
      <diagonal/>
    </border>
    <border>
      <left/>
      <right style="double">
        <color theme="5" tint="0.39994506668294322"/>
      </right>
      <top style="double">
        <color theme="5" tint="0.39994506668294322"/>
      </top>
      <bottom/>
      <diagonal/>
    </border>
    <border>
      <left style="double">
        <color theme="5" tint="0.39994506668294322"/>
      </left>
      <right/>
      <top/>
      <bottom style="double">
        <color theme="5" tint="0.39994506668294322"/>
      </bottom>
      <diagonal/>
    </border>
    <border>
      <left/>
      <right/>
      <top/>
      <bottom style="double">
        <color theme="5" tint="0.39994506668294322"/>
      </bottom>
      <diagonal/>
    </border>
    <border>
      <left/>
      <right style="double">
        <color theme="5" tint="0.39994506668294322"/>
      </right>
      <top/>
      <bottom style="double">
        <color theme="5" tint="0.39994506668294322"/>
      </bottom>
      <diagonal/>
    </border>
    <border>
      <left style="double">
        <color theme="5" tint="0.39991454817346722"/>
      </left>
      <right style="double">
        <color theme="5" tint="0.39991454817346722"/>
      </right>
      <top style="double">
        <color theme="5" tint="0.39994506668294322"/>
      </top>
      <bottom/>
      <diagonal/>
    </border>
    <border>
      <left style="double">
        <color theme="5" tint="0.39991454817346722"/>
      </left>
      <right style="double">
        <color theme="5" tint="0.39991454817346722"/>
      </right>
      <top/>
      <bottom style="double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double">
        <color theme="5" tint="0.39994506668294322"/>
      </top>
      <bottom/>
      <diagonal/>
    </border>
    <border>
      <left style="thin">
        <color theme="5" tint="0.39991454817346722"/>
      </left>
      <right style="thin">
        <color theme="5" tint="0.39991454817346722"/>
      </right>
      <top/>
      <bottom style="double">
        <color theme="5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4" fontId="0" fillId="0" borderId="0" xfId="0" applyNumberFormat="1"/>
    <xf numFmtId="9" fontId="2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9" fontId="2" fillId="0" borderId="8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0" xfId="0" applyFont="1" applyBorder="1"/>
    <xf numFmtId="164" fontId="0" fillId="0" borderId="11" xfId="2" applyNumberFormat="1" applyFont="1" applyBorder="1"/>
    <xf numFmtId="9" fontId="0" fillId="0" borderId="11" xfId="1" applyFont="1" applyBorder="1" applyAlignment="1">
      <alignment horizontal="center" vertical="center"/>
    </xf>
    <xf numFmtId="164" fontId="0" fillId="0" borderId="11" xfId="0" applyNumberFormat="1" applyBorder="1"/>
    <xf numFmtId="9" fontId="0" fillId="0" borderId="12" xfId="1" applyFont="1" applyBorder="1" applyAlignment="1">
      <alignment horizontal="center" vertical="center"/>
    </xf>
    <xf numFmtId="0" fontId="7" fillId="0" borderId="13" xfId="0" applyFont="1" applyBorder="1"/>
    <xf numFmtId="164" fontId="0" fillId="0" borderId="14" xfId="2" applyNumberFormat="1" applyFont="1" applyBorder="1"/>
    <xf numFmtId="9" fontId="0" fillId="0" borderId="14" xfId="1" applyFont="1" applyBorder="1" applyAlignment="1">
      <alignment horizontal="center" vertical="center"/>
    </xf>
    <xf numFmtId="164" fontId="0" fillId="0" borderId="14" xfId="0" applyNumberFormat="1" applyBorder="1"/>
    <xf numFmtId="9" fontId="0" fillId="0" borderId="15" xfId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9" xfId="0" applyFont="1" applyBorder="1"/>
    <xf numFmtId="164" fontId="2" fillId="0" borderId="20" xfId="2" applyNumberFormat="1" applyFont="1" applyBorder="1"/>
    <xf numFmtId="9" fontId="2" fillId="0" borderId="20" xfId="1" applyFont="1" applyBorder="1" applyAlignment="1">
      <alignment horizontal="center" vertical="center"/>
    </xf>
    <xf numFmtId="164" fontId="2" fillId="0" borderId="20" xfId="0" applyNumberFormat="1" applyFont="1" applyBorder="1"/>
    <xf numFmtId="9" fontId="2" fillId="0" borderId="21" xfId="1" applyFont="1" applyBorder="1" applyAlignment="1">
      <alignment horizontal="center" vertical="center"/>
    </xf>
    <xf numFmtId="0" fontId="7" fillId="0" borderId="22" xfId="0" applyFont="1" applyBorder="1"/>
    <xf numFmtId="164" fontId="0" fillId="0" borderId="23" xfId="2" applyNumberFormat="1" applyFont="1" applyBorder="1"/>
    <xf numFmtId="9" fontId="0" fillId="0" borderId="23" xfId="1" applyFont="1" applyBorder="1" applyAlignment="1">
      <alignment horizontal="center" vertical="center"/>
    </xf>
    <xf numFmtId="164" fontId="0" fillId="0" borderId="23" xfId="0" applyNumberFormat="1" applyBorder="1"/>
    <xf numFmtId="9" fontId="0" fillId="0" borderId="24" xfId="1" applyFont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9" fontId="5" fillId="0" borderId="31" xfId="1" applyFont="1" applyFill="1" applyBorder="1" applyAlignment="1">
      <alignment horizontal="center" vertical="center"/>
    </xf>
    <xf numFmtId="9" fontId="5" fillId="0" borderId="32" xfId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6" xfId="0" applyNumberForma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164" fontId="0" fillId="0" borderId="3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0" fontId="9" fillId="2" borderId="33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9" fontId="5" fillId="0" borderId="30" xfId="1" applyFont="1" applyBorder="1" applyAlignment="1">
      <alignment horizontal="center" vertical="center"/>
    </xf>
    <xf numFmtId="165" fontId="0" fillId="0" borderId="35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6" xfId="0" applyNumberFormat="1" applyBorder="1" applyAlignment="1">
      <alignment vertical="center"/>
    </xf>
    <xf numFmtId="165" fontId="2" fillId="0" borderId="6" xfId="0" applyNumberFormat="1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2" fillId="3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492156503692859E-2"/>
          <c:y val="0.11342592592592593"/>
          <c:w val="0.93129854117072564"/>
          <c:h val="0.8865740740740740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0" h="1905000"/>
              <a:bevelB w="1905000" h="1905000"/>
            </a:sp3d>
          </c:spPr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resumo!$B$5:$B$14</c:f>
              <c:strCache>
                <c:ptCount val="10"/>
                <c:pt idx="0">
                  <c:v>Total Festa</c:v>
                </c:pt>
                <c:pt idx="1">
                  <c:v>Total Trajes</c:v>
                </c:pt>
                <c:pt idx="2">
                  <c:v>Total Foto e Vídeo</c:v>
                </c:pt>
                <c:pt idx="3">
                  <c:v>Total Música</c:v>
                </c:pt>
                <c:pt idx="4">
                  <c:v>Total Flores</c:v>
                </c:pt>
                <c:pt idx="5">
                  <c:v>Total Gráfica</c:v>
                </c:pt>
                <c:pt idx="6">
                  <c:v>Total Transportes</c:v>
                </c:pt>
                <c:pt idx="7">
                  <c:v>Total Cerimônias</c:v>
                </c:pt>
                <c:pt idx="8">
                  <c:v>Total Lua de Mel</c:v>
                </c:pt>
                <c:pt idx="9">
                  <c:v>Total Outras Despesas</c:v>
                </c:pt>
              </c:strCache>
            </c:strRef>
          </c:cat>
          <c:val>
            <c:numRef>
              <c:f>resumo!$D$5:$D$14</c:f>
              <c:numCache>
                <c:formatCode>0%</c:formatCode>
                <c:ptCount val="10"/>
                <c:pt idx="0">
                  <c:v>0.36504424778761063</c:v>
                </c:pt>
                <c:pt idx="1">
                  <c:v>0.22676991150442477</c:v>
                </c:pt>
                <c:pt idx="2">
                  <c:v>0.19911504424778761</c:v>
                </c:pt>
                <c:pt idx="3">
                  <c:v>6.637168141592921E-2</c:v>
                </c:pt>
                <c:pt idx="4">
                  <c:v>9.9557522123893807E-2</c:v>
                </c:pt>
                <c:pt idx="5">
                  <c:v>4.4247787610619468E-3</c:v>
                </c:pt>
                <c:pt idx="6">
                  <c:v>0</c:v>
                </c:pt>
                <c:pt idx="7">
                  <c:v>1.1061946902654867E-2</c:v>
                </c:pt>
                <c:pt idx="8">
                  <c:v>0</c:v>
                </c:pt>
                <c:pt idx="9">
                  <c:v>2.7654867256637169E-2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E-2"/>
          <c:y val="0.15972222222222221"/>
          <c:w val="0.87202380952380953"/>
          <c:h val="0.83796296296296291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0" h="1905000"/>
              <a:bevelB w="1905000" h="1905000"/>
            </a:sp3d>
          </c:spPr>
          <c:dLbls>
            <c:dLbl>
              <c:idx val="3"/>
              <c:layout>
                <c:manualLayout>
                  <c:x val="3.1622023809523808E-2"/>
                  <c:y val="-4.131671041119860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Total Lua de Mel
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resumo!$B$5:$B$14</c:f>
              <c:strCache>
                <c:ptCount val="10"/>
                <c:pt idx="0">
                  <c:v>Total Festa</c:v>
                </c:pt>
                <c:pt idx="1">
                  <c:v>Total Trajes</c:v>
                </c:pt>
                <c:pt idx="2">
                  <c:v>Total Foto e Vídeo</c:v>
                </c:pt>
                <c:pt idx="3">
                  <c:v>Total Música</c:v>
                </c:pt>
                <c:pt idx="4">
                  <c:v>Total Flores</c:v>
                </c:pt>
                <c:pt idx="5">
                  <c:v>Total Gráfica</c:v>
                </c:pt>
                <c:pt idx="6">
                  <c:v>Total Transportes</c:v>
                </c:pt>
                <c:pt idx="7">
                  <c:v>Total Cerimônias</c:v>
                </c:pt>
                <c:pt idx="8">
                  <c:v>Total Lua de Mel</c:v>
                </c:pt>
                <c:pt idx="9">
                  <c:v>Total Outras Despesas</c:v>
                </c:pt>
              </c:strCache>
            </c:strRef>
          </c:cat>
          <c:val>
            <c:numRef>
              <c:f>resumo!$F$5:$F$14</c:f>
              <c:numCache>
                <c:formatCode>0%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3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3">
                      <a:lumMod val="75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2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2">
                      <a:lumMod val="75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(resumo!$C$4,resumo!$E$4)</c:f>
              <c:strCache>
                <c:ptCount val="2"/>
                <c:pt idx="0">
                  <c:v>Previsto</c:v>
                </c:pt>
                <c:pt idx="1">
                  <c:v>Realizado</c:v>
                </c:pt>
              </c:strCache>
            </c:strRef>
          </c:cat>
          <c:val>
            <c:numRef>
              <c:f>(resumo!$C$15,resumo!$E$15)</c:f>
              <c:numCache>
                <c:formatCode>"R$ "#.##0,00</c:formatCode>
                <c:ptCount val="2"/>
                <c:pt idx="0">
                  <c:v>18080</c:v>
                </c:pt>
                <c:pt idx="1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521728"/>
        <c:axId val="177157632"/>
        <c:axId val="0"/>
      </c:bar3DChart>
      <c:catAx>
        <c:axId val="17452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77157632"/>
        <c:crosses val="autoZero"/>
        <c:auto val="1"/>
        <c:lblAlgn val="ctr"/>
        <c:lblOffset val="100"/>
        <c:noMultiLvlLbl val="0"/>
      </c:catAx>
      <c:valAx>
        <c:axId val="177157632"/>
        <c:scaling>
          <c:orientation val="minMax"/>
        </c:scaling>
        <c:delete val="0"/>
        <c:axPos val="l"/>
        <c:majorGridlines/>
        <c:numFmt formatCode="&quot;R$ &quot;#.##0,00" sourceLinked="1"/>
        <c:majorTickMark val="out"/>
        <c:minorTickMark val="none"/>
        <c:tickLblPos val="nextTo"/>
        <c:crossAx val="17452172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image" Target="../media/image1.png"/><Relationship Id="rId1" Type="http://schemas.openxmlformats.org/officeDocument/2006/relationships/hyperlink" Target="http://www.minhasplanilhas.com.b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or&#231;amen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1815062</xdr:colOff>
      <xdr:row>1</xdr:row>
      <xdr:rowOff>295275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15062" cy="419100"/>
        </a:xfrm>
        <a:prstGeom prst="rect">
          <a:avLst/>
        </a:prstGeom>
      </xdr:spPr>
    </xdr:pic>
    <xdr:clientData/>
  </xdr:twoCellAnchor>
  <xdr:twoCellAnchor>
    <xdr:from>
      <xdr:col>5</xdr:col>
      <xdr:colOff>609600</xdr:colOff>
      <xdr:row>0</xdr:row>
      <xdr:rowOff>85725</xdr:rowOff>
    </xdr:from>
    <xdr:to>
      <xdr:col>6</xdr:col>
      <xdr:colOff>809625</xdr:colOff>
      <xdr:row>1</xdr:row>
      <xdr:rowOff>257175</xdr:rowOff>
    </xdr:to>
    <xdr:sp macro="" textlink="">
      <xdr:nvSpPr>
        <xdr:cNvPr id="3" name="Retângulo de cantos arredondados 2">
          <a:hlinkClick xmlns:r="http://schemas.openxmlformats.org/officeDocument/2006/relationships" r:id="rId3"/>
        </xdr:cNvPr>
        <xdr:cNvSpPr/>
      </xdr:nvSpPr>
      <xdr:spPr>
        <a:xfrm>
          <a:off x="5934075" y="85725"/>
          <a:ext cx="1219200" cy="31432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Resumo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0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Arredondar Retângulo no Mesmo Canto Lateral 2"/>
        <xdr:cNvSpPr/>
      </xdr:nvSpPr>
      <xdr:spPr>
        <a:xfrm>
          <a:off x="152400" y="3095625"/>
          <a:ext cx="4219575" cy="381000"/>
        </a:xfrm>
        <a:prstGeom prst="round2Same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Despesas</a:t>
          </a:r>
          <a:r>
            <a:rPr lang="pt-BR" sz="1600" b="1" baseline="0"/>
            <a:t> x Previsto</a:t>
          </a:r>
          <a:endParaRPr lang="pt-BR" sz="1600" b="1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14</xdr:col>
      <xdr:colOff>0</xdr:colOff>
      <xdr:row>33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5" name="Arredondar Retângulo no Mesmo Canto Lateral 4"/>
        <xdr:cNvSpPr/>
      </xdr:nvSpPr>
      <xdr:spPr>
        <a:xfrm>
          <a:off x="4714875" y="3095625"/>
          <a:ext cx="4267200" cy="381000"/>
        </a:xfrm>
        <a:prstGeom prst="round2Same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Despesas</a:t>
          </a:r>
          <a:r>
            <a:rPr lang="pt-BR" sz="1600" b="1" baseline="0"/>
            <a:t> x Realizado</a:t>
          </a:r>
          <a:endParaRPr lang="pt-BR" sz="1600" b="1"/>
        </a:p>
      </xdr:txBody>
    </xdr:sp>
    <xdr:clientData/>
  </xdr:twoCellAnchor>
  <xdr:twoCellAnchor>
    <xdr:from>
      <xdr:col>7</xdr:col>
      <xdr:colOff>0</xdr:colOff>
      <xdr:row>5</xdr:row>
      <xdr:rowOff>190499</xdr:rowOff>
    </xdr:from>
    <xdr:to>
      <xdr:col>13</xdr:col>
      <xdr:colOff>571500</xdr:colOff>
      <xdr:row>15</xdr:row>
      <xdr:rowOff>-1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10583</xdr:colOff>
      <xdr:row>0</xdr:row>
      <xdr:rowOff>63500</xdr:rowOff>
    </xdr:from>
    <xdr:to>
      <xdr:col>1</xdr:col>
      <xdr:colOff>1164166</xdr:colOff>
      <xdr:row>1</xdr:row>
      <xdr:rowOff>222250</xdr:rowOff>
    </xdr:to>
    <xdr:sp macro="" textlink="">
      <xdr:nvSpPr>
        <xdr:cNvPr id="6" name="Retângulo de cantos arredondados 5">
          <a:hlinkClick xmlns:r="http://schemas.openxmlformats.org/officeDocument/2006/relationships" r:id="rId4"/>
        </xdr:cNvPr>
        <xdr:cNvSpPr/>
      </xdr:nvSpPr>
      <xdr:spPr>
        <a:xfrm>
          <a:off x="158750" y="63500"/>
          <a:ext cx="1153583" cy="3492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zoomScaleNormal="100" workbookViewId="0"/>
  </sheetViews>
  <sheetFormatPr defaultRowHeight="15" x14ac:dyDescent="0.25"/>
  <cols>
    <col min="1" max="1" width="28" customWidth="1"/>
    <col min="2" max="2" width="19.28515625" style="4" customWidth="1"/>
    <col min="3" max="3" width="8" style="5" bestFit="1" customWidth="1"/>
    <col min="4" max="4" width="19.28515625" style="4" customWidth="1"/>
    <col min="5" max="5" width="5.28515625" style="5" customWidth="1"/>
    <col min="6" max="6" width="15.28515625" style="2" customWidth="1"/>
    <col min="7" max="7" width="14" style="2" bestFit="1" customWidth="1"/>
    <col min="8" max="8" width="8.85546875" style="2" bestFit="1" customWidth="1"/>
  </cols>
  <sheetData>
    <row r="1" spans="1:8" ht="11.25" customHeight="1" x14ac:dyDescent="0.25"/>
    <row r="2" spans="1:8" ht="24" thickBot="1" x14ac:dyDescent="0.3">
      <c r="A2" s="88" t="s">
        <v>70</v>
      </c>
      <c r="B2" s="88"/>
      <c r="C2" s="88"/>
      <c r="D2" s="88"/>
      <c r="E2" s="88"/>
      <c r="F2" s="88"/>
      <c r="G2" s="88"/>
      <c r="H2" s="88"/>
    </row>
    <row r="3" spans="1:8" ht="15.75" thickTop="1" x14ac:dyDescent="0.25">
      <c r="A3" s="23"/>
      <c r="F3" s="53"/>
      <c r="G3" s="53"/>
      <c r="H3" s="53"/>
    </row>
    <row r="4" spans="1:8" ht="15.75" thickBot="1" x14ac:dyDescent="0.3">
      <c r="A4" s="23"/>
      <c r="F4" s="53"/>
      <c r="G4" s="53"/>
      <c r="H4" s="53"/>
    </row>
    <row r="5" spans="1:8" ht="16.5" thickTop="1" x14ac:dyDescent="0.25">
      <c r="A5" s="86" t="s">
        <v>0</v>
      </c>
      <c r="B5" s="47" t="s">
        <v>1</v>
      </c>
      <c r="C5" s="51" t="s">
        <v>54</v>
      </c>
      <c r="D5" s="48" t="s">
        <v>41</v>
      </c>
      <c r="F5" s="73" t="s">
        <v>74</v>
      </c>
      <c r="G5" s="74" t="s">
        <v>75</v>
      </c>
      <c r="H5" s="75" t="s">
        <v>76</v>
      </c>
    </row>
    <row r="6" spans="1:8" ht="16.5" thickBot="1" x14ac:dyDescent="0.3">
      <c r="A6" s="87"/>
      <c r="B6" s="49">
        <f>B17+B32+B38+B45+B51+B64+B70+B77+B85+B92</f>
        <v>18080</v>
      </c>
      <c r="C6" s="52">
        <f>D6/B6-1</f>
        <v>-0.9668141592920354</v>
      </c>
      <c r="D6" s="50">
        <f>D17+D32+D38+D45+D51+D64+D70+D77+D85+D92</f>
        <v>600</v>
      </c>
      <c r="F6" s="76">
        <f>F17+F32+F38+F45+F51+F64+F70+F77+F85+F92</f>
        <v>0</v>
      </c>
      <c r="G6" s="77">
        <f>D6-F6</f>
        <v>600</v>
      </c>
      <c r="H6" s="78">
        <f>F6/D6</f>
        <v>0</v>
      </c>
    </row>
    <row r="7" spans="1:8" ht="15.75" thickTop="1" x14ac:dyDescent="0.25">
      <c r="A7" s="23"/>
      <c r="F7" s="53"/>
      <c r="G7" s="53"/>
      <c r="H7" s="53"/>
    </row>
    <row r="8" spans="1:8" ht="6" customHeight="1" x14ac:dyDescent="0.25">
      <c r="A8" s="54"/>
      <c r="B8" s="6"/>
      <c r="C8" s="3"/>
      <c r="D8" s="6"/>
      <c r="E8" s="3"/>
      <c r="F8" s="53"/>
      <c r="G8" s="53"/>
      <c r="H8" s="53"/>
    </row>
    <row r="9" spans="1:8" ht="15.75" thickBot="1" x14ac:dyDescent="0.3">
      <c r="A9" s="55" t="s">
        <v>2</v>
      </c>
      <c r="B9" s="15" t="s">
        <v>1</v>
      </c>
      <c r="C9" s="16" t="s">
        <v>54</v>
      </c>
      <c r="D9" s="15" t="s">
        <v>41</v>
      </c>
      <c r="E9" s="16" t="s">
        <v>54</v>
      </c>
      <c r="F9" s="67" t="s">
        <v>74</v>
      </c>
      <c r="G9" s="67" t="s">
        <v>75</v>
      </c>
      <c r="H9" s="53"/>
    </row>
    <row r="10" spans="1:8" x14ac:dyDescent="0.25">
      <c r="A10" s="56" t="s">
        <v>3</v>
      </c>
      <c r="B10" s="11">
        <v>650</v>
      </c>
      <c r="C10" s="12">
        <f>IF(OR($B$6=0,B10=0),"",B10/$B$6)</f>
        <v>3.5951327433628319E-2</v>
      </c>
      <c r="D10" s="11">
        <v>600</v>
      </c>
      <c r="E10" s="12">
        <f>IF(OR($D$6=0,D10=0),"",D10/$D$6)</f>
        <v>1</v>
      </c>
      <c r="F10" s="68">
        <v>0</v>
      </c>
      <c r="G10" s="79">
        <f>F10-D10</f>
        <v>-600</v>
      </c>
      <c r="H10" s="53"/>
    </row>
    <row r="11" spans="1:8" x14ac:dyDescent="0.25">
      <c r="A11" s="57" t="s">
        <v>4</v>
      </c>
      <c r="B11" s="7">
        <v>2500</v>
      </c>
      <c r="C11" s="8">
        <f t="shared" ref="C11:C81" si="0">IF(OR($B$6=0,B11=0),"",B11/$B$6)</f>
        <v>0.13827433628318583</v>
      </c>
      <c r="D11" s="7"/>
      <c r="E11" s="8" t="str">
        <f t="shared" ref="E11:E16" si="1">IF(OR($D$6=0,D11=0),"",D11/$D$6)</f>
        <v/>
      </c>
      <c r="F11" s="69">
        <v>0</v>
      </c>
      <c r="G11" s="80">
        <f t="shared" ref="G11:G74" si="2">F11-D11</f>
        <v>0</v>
      </c>
      <c r="H11" s="53"/>
    </row>
    <row r="12" spans="1:8" x14ac:dyDescent="0.25">
      <c r="A12" s="57" t="s">
        <v>5</v>
      </c>
      <c r="B12" s="7">
        <v>3000</v>
      </c>
      <c r="C12" s="8">
        <f t="shared" si="0"/>
        <v>0.16592920353982302</v>
      </c>
      <c r="D12" s="7"/>
      <c r="E12" s="8" t="str">
        <f t="shared" si="1"/>
        <v/>
      </c>
      <c r="F12" s="69">
        <v>0</v>
      </c>
      <c r="G12" s="80">
        <f t="shared" si="2"/>
        <v>0</v>
      </c>
      <c r="H12" s="53"/>
    </row>
    <row r="13" spans="1:8" x14ac:dyDescent="0.25">
      <c r="A13" s="57" t="s">
        <v>6</v>
      </c>
      <c r="B13" s="7">
        <v>200</v>
      </c>
      <c r="C13" s="8">
        <f t="shared" si="0"/>
        <v>1.1061946902654867E-2</v>
      </c>
      <c r="D13" s="7"/>
      <c r="E13" s="8" t="str">
        <f t="shared" si="1"/>
        <v/>
      </c>
      <c r="F13" s="69">
        <v>0</v>
      </c>
      <c r="G13" s="80">
        <f t="shared" si="2"/>
        <v>0</v>
      </c>
      <c r="H13" s="53"/>
    </row>
    <row r="14" spans="1:8" x14ac:dyDescent="0.25">
      <c r="A14" s="57" t="s">
        <v>7</v>
      </c>
      <c r="B14" s="7">
        <v>150</v>
      </c>
      <c r="C14" s="8">
        <f t="shared" si="0"/>
        <v>8.2964601769911512E-3</v>
      </c>
      <c r="D14" s="7"/>
      <c r="E14" s="8" t="str">
        <f t="shared" si="1"/>
        <v/>
      </c>
      <c r="F14" s="69">
        <v>0</v>
      </c>
      <c r="G14" s="80">
        <f t="shared" si="2"/>
        <v>0</v>
      </c>
      <c r="H14" s="53"/>
    </row>
    <row r="15" spans="1:8" x14ac:dyDescent="0.25">
      <c r="A15" s="57" t="s">
        <v>8</v>
      </c>
      <c r="B15" s="7"/>
      <c r="C15" s="8" t="str">
        <f t="shared" si="0"/>
        <v/>
      </c>
      <c r="D15" s="7"/>
      <c r="E15" s="8" t="str">
        <f t="shared" si="1"/>
        <v/>
      </c>
      <c r="F15" s="69">
        <v>0</v>
      </c>
      <c r="G15" s="80">
        <f t="shared" si="2"/>
        <v>0</v>
      </c>
      <c r="H15" s="53"/>
    </row>
    <row r="16" spans="1:8" ht="15.75" thickBot="1" x14ac:dyDescent="0.3">
      <c r="A16" s="58" t="s">
        <v>50</v>
      </c>
      <c r="B16" s="9">
        <v>100</v>
      </c>
      <c r="C16" s="10">
        <f t="shared" si="0"/>
        <v>5.5309734513274336E-3</v>
      </c>
      <c r="D16" s="9"/>
      <c r="E16" s="10" t="str">
        <f t="shared" si="1"/>
        <v/>
      </c>
      <c r="F16" s="70">
        <v>0</v>
      </c>
      <c r="G16" s="81">
        <f t="shared" si="2"/>
        <v>0</v>
      </c>
      <c r="H16" s="53"/>
    </row>
    <row r="17" spans="1:8" ht="15.75" thickTop="1" x14ac:dyDescent="0.25">
      <c r="A17" s="59" t="s">
        <v>42</v>
      </c>
      <c r="B17" s="6">
        <f>SUM(B9:B16)</f>
        <v>6600</v>
      </c>
      <c r="C17" s="3">
        <f t="shared" si="0"/>
        <v>0.36504424778761063</v>
      </c>
      <c r="D17" s="6">
        <f>SUM(D9:D16)</f>
        <v>600</v>
      </c>
      <c r="E17" s="3">
        <f>IF(OR($D$6=0,D17=0),"",D17/$D$6)</f>
        <v>1</v>
      </c>
      <c r="F17" s="65">
        <f>SUM(F10:F16)</f>
        <v>0</v>
      </c>
      <c r="G17" s="82">
        <f t="shared" si="2"/>
        <v>-600</v>
      </c>
      <c r="H17" s="53"/>
    </row>
    <row r="18" spans="1:8" x14ac:dyDescent="0.25">
      <c r="A18" s="59"/>
      <c r="F18" s="53"/>
      <c r="G18" s="83"/>
      <c r="H18" s="53"/>
    </row>
    <row r="19" spans="1:8" ht="15.75" thickBot="1" x14ac:dyDescent="0.3">
      <c r="A19" s="60" t="s">
        <v>51</v>
      </c>
      <c r="B19" s="13"/>
      <c r="C19" s="14"/>
      <c r="D19" s="13"/>
      <c r="E19" s="14"/>
      <c r="F19" s="66"/>
      <c r="G19" s="84"/>
      <c r="H19" s="53"/>
    </row>
    <row r="20" spans="1:8" x14ac:dyDescent="0.25">
      <c r="A20" s="56" t="s">
        <v>61</v>
      </c>
      <c r="B20" s="11">
        <v>0</v>
      </c>
      <c r="C20" s="12" t="str">
        <f t="shared" si="0"/>
        <v/>
      </c>
      <c r="D20" s="11">
        <v>0</v>
      </c>
      <c r="E20" s="12" t="str">
        <f t="shared" ref="E20:E32" si="3">IF(OR($D$6=0,D20=0),"",D20/$D$6)</f>
        <v/>
      </c>
      <c r="F20" s="68"/>
      <c r="G20" s="79">
        <f t="shared" si="2"/>
        <v>0</v>
      </c>
      <c r="H20" s="53"/>
    </row>
    <row r="21" spans="1:8" x14ac:dyDescent="0.25">
      <c r="A21" s="57" t="s">
        <v>62</v>
      </c>
      <c r="B21" s="7">
        <v>2000</v>
      </c>
      <c r="C21" s="8">
        <f t="shared" si="0"/>
        <v>0.11061946902654868</v>
      </c>
      <c r="D21" s="7"/>
      <c r="E21" s="8" t="str">
        <f t="shared" si="3"/>
        <v/>
      </c>
      <c r="F21" s="69"/>
      <c r="G21" s="80">
        <f t="shared" si="2"/>
        <v>0</v>
      </c>
      <c r="H21" s="53"/>
    </row>
    <row r="22" spans="1:8" x14ac:dyDescent="0.25">
      <c r="A22" s="57" t="s">
        <v>9</v>
      </c>
      <c r="B22" s="7">
        <v>1500</v>
      </c>
      <c r="C22" s="8">
        <f t="shared" si="0"/>
        <v>8.2964601769911508E-2</v>
      </c>
      <c r="D22" s="7"/>
      <c r="E22" s="8" t="str">
        <f t="shared" si="3"/>
        <v/>
      </c>
      <c r="F22" s="69"/>
      <c r="G22" s="80">
        <f t="shared" si="2"/>
        <v>0</v>
      </c>
      <c r="H22" s="53"/>
    </row>
    <row r="23" spans="1:8" x14ac:dyDescent="0.25">
      <c r="A23" s="57" t="s">
        <v>10</v>
      </c>
      <c r="B23" s="7">
        <v>100</v>
      </c>
      <c r="C23" s="8">
        <f t="shared" si="0"/>
        <v>5.5309734513274336E-3</v>
      </c>
      <c r="D23" s="7"/>
      <c r="E23" s="8" t="str">
        <f t="shared" si="3"/>
        <v/>
      </c>
      <c r="F23" s="69"/>
      <c r="G23" s="80">
        <f t="shared" si="2"/>
        <v>0</v>
      </c>
      <c r="H23" s="53"/>
    </row>
    <row r="24" spans="1:8" x14ac:dyDescent="0.25">
      <c r="A24" s="57" t="s">
        <v>11</v>
      </c>
      <c r="B24" s="7"/>
      <c r="C24" s="8" t="str">
        <f t="shared" si="0"/>
        <v/>
      </c>
      <c r="D24" s="7"/>
      <c r="E24" s="8" t="str">
        <f t="shared" si="3"/>
        <v/>
      </c>
      <c r="F24" s="69"/>
      <c r="G24" s="80">
        <f t="shared" si="2"/>
        <v>0</v>
      </c>
      <c r="H24" s="53"/>
    </row>
    <row r="25" spans="1:8" x14ac:dyDescent="0.25">
      <c r="A25" s="57" t="s">
        <v>12</v>
      </c>
      <c r="B25" s="7"/>
      <c r="C25" s="8" t="str">
        <f t="shared" si="0"/>
        <v/>
      </c>
      <c r="D25" s="7"/>
      <c r="E25" s="8" t="str">
        <f t="shared" si="3"/>
        <v/>
      </c>
      <c r="F25" s="69"/>
      <c r="G25" s="80">
        <f t="shared" si="2"/>
        <v>0</v>
      </c>
      <c r="H25" s="53"/>
    </row>
    <row r="26" spans="1:8" x14ac:dyDescent="0.25">
      <c r="A26" s="57" t="s">
        <v>52</v>
      </c>
      <c r="B26" s="7"/>
      <c r="C26" s="8" t="str">
        <f t="shared" si="0"/>
        <v/>
      </c>
      <c r="D26" s="7"/>
      <c r="E26" s="8" t="str">
        <f t="shared" si="3"/>
        <v/>
      </c>
      <c r="F26" s="69"/>
      <c r="G26" s="80">
        <f t="shared" si="2"/>
        <v>0</v>
      </c>
      <c r="H26" s="53"/>
    </row>
    <row r="27" spans="1:8" x14ac:dyDescent="0.25">
      <c r="A27" s="56" t="s">
        <v>13</v>
      </c>
      <c r="B27" s="11">
        <v>200</v>
      </c>
      <c r="C27" s="12">
        <f t="shared" si="0"/>
        <v>1.1061946902654867E-2</v>
      </c>
      <c r="D27" s="11"/>
      <c r="E27" s="12" t="str">
        <f t="shared" si="3"/>
        <v/>
      </c>
      <c r="F27" s="69"/>
      <c r="G27" s="80">
        <f t="shared" si="2"/>
        <v>0</v>
      </c>
      <c r="H27" s="53"/>
    </row>
    <row r="28" spans="1:8" x14ac:dyDescent="0.25">
      <c r="A28" s="57" t="s">
        <v>53</v>
      </c>
      <c r="B28" s="7"/>
      <c r="C28" s="8" t="str">
        <f t="shared" si="0"/>
        <v/>
      </c>
      <c r="D28" s="7"/>
      <c r="E28" s="8" t="str">
        <f t="shared" si="3"/>
        <v/>
      </c>
      <c r="F28" s="69"/>
      <c r="G28" s="80">
        <f t="shared" si="2"/>
        <v>0</v>
      </c>
      <c r="H28" s="53"/>
    </row>
    <row r="29" spans="1:8" x14ac:dyDescent="0.25">
      <c r="A29" s="57" t="s">
        <v>14</v>
      </c>
      <c r="B29" s="7"/>
      <c r="C29" s="8" t="str">
        <f t="shared" si="0"/>
        <v/>
      </c>
      <c r="D29" s="7"/>
      <c r="E29" s="8" t="str">
        <f t="shared" si="3"/>
        <v/>
      </c>
      <c r="F29" s="69"/>
      <c r="G29" s="80">
        <f t="shared" si="2"/>
        <v>0</v>
      </c>
      <c r="H29" s="53"/>
    </row>
    <row r="30" spans="1:8" x14ac:dyDescent="0.25">
      <c r="A30" s="57" t="s">
        <v>15</v>
      </c>
      <c r="B30" s="7">
        <v>150</v>
      </c>
      <c r="C30" s="8"/>
      <c r="D30" s="7"/>
      <c r="E30" s="8" t="str">
        <f t="shared" si="3"/>
        <v/>
      </c>
      <c r="F30" s="69"/>
      <c r="G30" s="80">
        <f t="shared" si="2"/>
        <v>0</v>
      </c>
      <c r="H30" s="53"/>
    </row>
    <row r="31" spans="1:8" ht="15.75" thickBot="1" x14ac:dyDescent="0.3">
      <c r="A31" s="58" t="s">
        <v>50</v>
      </c>
      <c r="B31" s="9">
        <v>150</v>
      </c>
      <c r="C31" s="10">
        <f t="shared" si="0"/>
        <v>8.2964601769911512E-3</v>
      </c>
      <c r="D31" s="9"/>
      <c r="E31" s="10" t="str">
        <f t="shared" si="3"/>
        <v/>
      </c>
      <c r="F31" s="70"/>
      <c r="G31" s="81">
        <f t="shared" si="2"/>
        <v>0</v>
      </c>
      <c r="H31" s="53"/>
    </row>
    <row r="32" spans="1:8" s="1" customFormat="1" ht="15.75" thickTop="1" x14ac:dyDescent="0.25">
      <c r="A32" s="59" t="s">
        <v>57</v>
      </c>
      <c r="B32" s="6">
        <f>SUM(B20:B31)</f>
        <v>4100</v>
      </c>
      <c r="C32" s="3">
        <f t="shared" si="0"/>
        <v>0.22676991150442477</v>
      </c>
      <c r="D32" s="6">
        <f>SUM(D20:D31)</f>
        <v>0</v>
      </c>
      <c r="E32" s="3" t="str">
        <f t="shared" si="3"/>
        <v/>
      </c>
      <c r="F32" s="65">
        <f>SUM(F20:F31)</f>
        <v>0</v>
      </c>
      <c r="G32" s="82">
        <f t="shared" si="2"/>
        <v>0</v>
      </c>
      <c r="H32" s="65"/>
    </row>
    <row r="33" spans="1:8" x14ac:dyDescent="0.25">
      <c r="A33" s="59"/>
      <c r="F33" s="53"/>
      <c r="G33" s="83"/>
      <c r="H33" s="53"/>
    </row>
    <row r="34" spans="1:8" ht="15.75" thickBot="1" x14ac:dyDescent="0.3">
      <c r="A34" s="60" t="s">
        <v>43</v>
      </c>
      <c r="B34" s="13"/>
      <c r="C34" s="14"/>
      <c r="D34" s="13"/>
      <c r="E34" s="14"/>
      <c r="F34" s="66"/>
      <c r="G34" s="84"/>
      <c r="H34" s="53"/>
    </row>
    <row r="35" spans="1:8" x14ac:dyDescent="0.25">
      <c r="A35" s="56" t="s">
        <v>16</v>
      </c>
      <c r="B35" s="11">
        <v>2800</v>
      </c>
      <c r="C35" s="12">
        <f t="shared" si="0"/>
        <v>0.15486725663716813</v>
      </c>
      <c r="D35" s="11"/>
      <c r="E35" s="12" t="str">
        <f t="shared" ref="E35:E38" si="4">IF(OR($D$6=0,D35=0),"",D35/$D$6)</f>
        <v/>
      </c>
      <c r="F35" s="68"/>
      <c r="G35" s="79">
        <f t="shared" si="2"/>
        <v>0</v>
      </c>
      <c r="H35" s="53"/>
    </row>
    <row r="36" spans="1:8" x14ac:dyDescent="0.25">
      <c r="A36" s="61" t="s">
        <v>17</v>
      </c>
      <c r="B36" s="17">
        <v>800</v>
      </c>
      <c r="C36" s="18"/>
      <c r="D36" s="17"/>
      <c r="E36" s="18"/>
      <c r="F36" s="69"/>
      <c r="G36" s="80">
        <f t="shared" si="2"/>
        <v>0</v>
      </c>
      <c r="H36" s="53"/>
    </row>
    <row r="37" spans="1:8" ht="15.75" thickBot="1" x14ac:dyDescent="0.3">
      <c r="A37" s="58" t="s">
        <v>50</v>
      </c>
      <c r="B37" s="9"/>
      <c r="C37" s="10" t="str">
        <f t="shared" si="0"/>
        <v/>
      </c>
      <c r="D37" s="9"/>
      <c r="E37" s="10" t="str">
        <f t="shared" si="4"/>
        <v/>
      </c>
      <c r="F37" s="70"/>
      <c r="G37" s="81">
        <f t="shared" si="2"/>
        <v>0</v>
      </c>
      <c r="H37" s="53"/>
    </row>
    <row r="38" spans="1:8" ht="15.75" thickTop="1" x14ac:dyDescent="0.25">
      <c r="A38" s="59" t="s">
        <v>58</v>
      </c>
      <c r="B38" s="6">
        <f>SUM(B35:B37)</f>
        <v>3600</v>
      </c>
      <c r="C38" s="3">
        <f t="shared" si="0"/>
        <v>0.19911504424778761</v>
      </c>
      <c r="D38" s="6">
        <f>SUM(D35:D37)</f>
        <v>0</v>
      </c>
      <c r="E38" s="3" t="str">
        <f t="shared" si="4"/>
        <v/>
      </c>
      <c r="F38" s="65">
        <f>SUM(F35:F37)</f>
        <v>0</v>
      </c>
      <c r="G38" s="82">
        <f t="shared" si="2"/>
        <v>0</v>
      </c>
      <c r="H38" s="53"/>
    </row>
    <row r="39" spans="1:8" x14ac:dyDescent="0.25">
      <c r="A39" s="62"/>
      <c r="B39" s="6"/>
      <c r="C39" s="3"/>
      <c r="D39" s="6"/>
      <c r="F39" s="53"/>
      <c r="G39" s="83"/>
      <c r="H39" s="53"/>
    </row>
    <row r="40" spans="1:8" ht="15.75" thickBot="1" x14ac:dyDescent="0.3">
      <c r="A40" s="60" t="s">
        <v>44</v>
      </c>
      <c r="B40" s="13"/>
      <c r="C40" s="14"/>
      <c r="D40" s="13"/>
      <c r="E40" s="14"/>
      <c r="F40" s="66"/>
      <c r="G40" s="84"/>
      <c r="H40" s="53"/>
    </row>
    <row r="41" spans="1:8" x14ac:dyDescent="0.25">
      <c r="A41" s="56" t="s">
        <v>18</v>
      </c>
      <c r="B41" s="11"/>
      <c r="C41" s="12" t="str">
        <f t="shared" si="0"/>
        <v/>
      </c>
      <c r="D41" s="11"/>
      <c r="E41" s="12" t="str">
        <f t="shared" ref="E41:E45" si="5">IF(OR($D$6=0,D41=0),"",D41/$D$6)</f>
        <v/>
      </c>
      <c r="F41" s="68"/>
      <c r="G41" s="79">
        <f t="shared" si="2"/>
        <v>0</v>
      </c>
      <c r="H41" s="53"/>
    </row>
    <row r="42" spans="1:8" x14ac:dyDescent="0.25">
      <c r="A42" s="57" t="s">
        <v>19</v>
      </c>
      <c r="B42" s="7"/>
      <c r="C42" s="8" t="str">
        <f t="shared" si="0"/>
        <v/>
      </c>
      <c r="D42" s="7"/>
      <c r="E42" s="8" t="str">
        <f t="shared" si="5"/>
        <v/>
      </c>
      <c r="F42" s="69"/>
      <c r="G42" s="80">
        <f t="shared" si="2"/>
        <v>0</v>
      </c>
      <c r="H42" s="53"/>
    </row>
    <row r="43" spans="1:8" x14ac:dyDescent="0.25">
      <c r="A43" s="57" t="s">
        <v>20</v>
      </c>
      <c r="B43" s="19">
        <v>1200</v>
      </c>
      <c r="C43" s="20"/>
      <c r="D43" s="19"/>
      <c r="E43" s="20" t="str">
        <f t="shared" si="5"/>
        <v/>
      </c>
      <c r="F43" s="69"/>
      <c r="G43" s="80">
        <f t="shared" si="2"/>
        <v>0</v>
      </c>
      <c r="H43" s="53"/>
    </row>
    <row r="44" spans="1:8" ht="15.75" thickBot="1" x14ac:dyDescent="0.3">
      <c r="A44" s="63" t="s">
        <v>50</v>
      </c>
      <c r="B44" s="9"/>
      <c r="C44" s="10" t="str">
        <f t="shared" si="0"/>
        <v/>
      </c>
      <c r="D44" s="9"/>
      <c r="E44" s="10" t="str">
        <f t="shared" si="5"/>
        <v/>
      </c>
      <c r="F44" s="70"/>
      <c r="G44" s="81">
        <f t="shared" si="2"/>
        <v>0</v>
      </c>
      <c r="H44" s="53"/>
    </row>
    <row r="45" spans="1:8" ht="15.75" thickTop="1" x14ac:dyDescent="0.25">
      <c r="A45" s="59" t="s">
        <v>59</v>
      </c>
      <c r="B45" s="6">
        <f>SUM(B41:B44)</f>
        <v>1200</v>
      </c>
      <c r="C45" s="3">
        <f t="shared" si="0"/>
        <v>6.637168141592921E-2</v>
      </c>
      <c r="D45" s="6">
        <f>SUM(D41:D44)</f>
        <v>0</v>
      </c>
      <c r="E45" s="3" t="str">
        <f t="shared" si="5"/>
        <v/>
      </c>
      <c r="F45" s="65">
        <f>SUM(F41:F44)</f>
        <v>0</v>
      </c>
      <c r="G45" s="82">
        <f t="shared" si="2"/>
        <v>0</v>
      </c>
      <c r="H45" s="53"/>
    </row>
    <row r="46" spans="1:8" x14ac:dyDescent="0.25">
      <c r="A46" s="62"/>
      <c r="B46" s="6"/>
      <c r="C46" s="3"/>
      <c r="D46" s="6"/>
      <c r="F46" s="53"/>
      <c r="G46" s="83"/>
      <c r="H46" s="53"/>
    </row>
    <row r="47" spans="1:8" ht="15.75" thickBot="1" x14ac:dyDescent="0.3">
      <c r="A47" s="60" t="s">
        <v>45</v>
      </c>
      <c r="B47" s="13"/>
      <c r="C47" s="14"/>
      <c r="D47" s="13"/>
      <c r="E47" s="14"/>
      <c r="F47" s="66"/>
      <c r="G47" s="84"/>
      <c r="H47" s="53"/>
    </row>
    <row r="48" spans="1:8" x14ac:dyDescent="0.25">
      <c r="A48" s="56" t="s">
        <v>21</v>
      </c>
      <c r="B48" s="11">
        <v>1200</v>
      </c>
      <c r="C48" s="12">
        <f t="shared" si="0"/>
        <v>6.637168141592921E-2</v>
      </c>
      <c r="D48" s="11"/>
      <c r="E48" s="12" t="str">
        <f t="shared" ref="E48:E51" si="6">IF(OR($D$6=0,D48=0),"",D48/$D$6)</f>
        <v/>
      </c>
      <c r="F48" s="68"/>
      <c r="G48" s="79">
        <f t="shared" si="2"/>
        <v>0</v>
      </c>
      <c r="H48" s="53"/>
    </row>
    <row r="49" spans="1:8" x14ac:dyDescent="0.25">
      <c r="A49" s="57" t="s">
        <v>22</v>
      </c>
      <c r="B49" s="17">
        <v>600</v>
      </c>
      <c r="C49" s="18"/>
      <c r="D49" s="17"/>
      <c r="E49" s="18" t="str">
        <f t="shared" si="6"/>
        <v/>
      </c>
      <c r="F49" s="69"/>
      <c r="G49" s="80">
        <f t="shared" si="2"/>
        <v>0</v>
      </c>
      <c r="H49" s="53"/>
    </row>
    <row r="50" spans="1:8" ht="15.75" thickBot="1" x14ac:dyDescent="0.3">
      <c r="A50" s="63" t="s">
        <v>50</v>
      </c>
      <c r="B50" s="9"/>
      <c r="C50" s="10" t="str">
        <f t="shared" si="0"/>
        <v/>
      </c>
      <c r="D50" s="9"/>
      <c r="E50" s="10" t="str">
        <f t="shared" si="6"/>
        <v/>
      </c>
      <c r="F50" s="70"/>
      <c r="G50" s="81">
        <f t="shared" si="2"/>
        <v>0</v>
      </c>
      <c r="H50" s="53"/>
    </row>
    <row r="51" spans="1:8" ht="15.75" thickTop="1" x14ac:dyDescent="0.25">
      <c r="A51" s="59" t="s">
        <v>60</v>
      </c>
      <c r="B51" s="6">
        <f>SUM(B48:B50)</f>
        <v>1800</v>
      </c>
      <c r="C51" s="3">
        <f t="shared" si="0"/>
        <v>9.9557522123893807E-2</v>
      </c>
      <c r="D51" s="6">
        <f>SUM(D48:D50)</f>
        <v>0</v>
      </c>
      <c r="E51" s="3" t="str">
        <f t="shared" si="6"/>
        <v/>
      </c>
      <c r="F51" s="65">
        <f>SUM(F48:F50)</f>
        <v>0</v>
      </c>
      <c r="G51" s="82">
        <f t="shared" si="2"/>
        <v>0</v>
      </c>
      <c r="H51" s="53"/>
    </row>
    <row r="52" spans="1:8" x14ac:dyDescent="0.25">
      <c r="A52" s="62"/>
      <c r="F52" s="53"/>
      <c r="G52" s="83"/>
      <c r="H52" s="53"/>
    </row>
    <row r="53" spans="1:8" ht="15.75" thickBot="1" x14ac:dyDescent="0.3">
      <c r="A53" s="60" t="s">
        <v>68</v>
      </c>
      <c r="B53" s="13" t="s">
        <v>1</v>
      </c>
      <c r="C53" s="14"/>
      <c r="D53" s="13" t="s">
        <v>41</v>
      </c>
      <c r="E53" s="14"/>
      <c r="F53" s="15" t="s">
        <v>74</v>
      </c>
      <c r="G53" s="85" t="s">
        <v>75</v>
      </c>
      <c r="H53" s="53"/>
    </row>
    <row r="54" spans="1:8" x14ac:dyDescent="0.25">
      <c r="A54" s="56" t="s">
        <v>23</v>
      </c>
      <c r="B54" s="11">
        <v>80</v>
      </c>
      <c r="C54" s="12">
        <f t="shared" si="0"/>
        <v>4.4247787610619468E-3</v>
      </c>
      <c r="D54" s="11"/>
      <c r="E54" s="12" t="str">
        <f t="shared" ref="E54:E64" si="7">IF(OR($D$6=0,D54=0),"",D54/$D$6)</f>
        <v/>
      </c>
      <c r="F54" s="68"/>
      <c r="G54" s="79">
        <f t="shared" si="2"/>
        <v>0</v>
      </c>
      <c r="H54" s="53"/>
    </row>
    <row r="55" spans="1:8" x14ac:dyDescent="0.25">
      <c r="A55" s="57" t="s">
        <v>24</v>
      </c>
      <c r="B55" s="7"/>
      <c r="C55" s="8" t="str">
        <f t="shared" si="0"/>
        <v/>
      </c>
      <c r="D55" s="7"/>
      <c r="E55" s="8" t="str">
        <f t="shared" si="7"/>
        <v/>
      </c>
      <c r="F55" s="69"/>
      <c r="G55" s="80">
        <f t="shared" si="2"/>
        <v>0</v>
      </c>
      <c r="H55" s="53"/>
    </row>
    <row r="56" spans="1:8" x14ac:dyDescent="0.25">
      <c r="A56" s="57" t="s">
        <v>25</v>
      </c>
      <c r="B56" s="7"/>
      <c r="C56" s="8" t="str">
        <f t="shared" si="0"/>
        <v/>
      </c>
      <c r="D56" s="7"/>
      <c r="E56" s="8" t="str">
        <f t="shared" si="7"/>
        <v/>
      </c>
      <c r="F56" s="69"/>
      <c r="G56" s="80">
        <f t="shared" si="2"/>
        <v>0</v>
      </c>
      <c r="H56" s="53"/>
    </row>
    <row r="57" spans="1:8" x14ac:dyDescent="0.25">
      <c r="A57" s="57" t="s">
        <v>26</v>
      </c>
      <c r="B57" s="7"/>
      <c r="C57" s="8" t="str">
        <f t="shared" si="0"/>
        <v/>
      </c>
      <c r="D57" s="7"/>
      <c r="E57" s="8" t="str">
        <f t="shared" si="7"/>
        <v/>
      </c>
      <c r="F57" s="69"/>
      <c r="G57" s="80">
        <f t="shared" si="2"/>
        <v>0</v>
      </c>
      <c r="H57" s="53"/>
    </row>
    <row r="58" spans="1:8" x14ac:dyDescent="0.25">
      <c r="A58" s="57" t="s">
        <v>27</v>
      </c>
      <c r="B58" s="7"/>
      <c r="C58" s="8" t="str">
        <f t="shared" si="0"/>
        <v/>
      </c>
      <c r="D58" s="7"/>
      <c r="E58" s="8" t="str">
        <f t="shared" si="7"/>
        <v/>
      </c>
      <c r="F58" s="69"/>
      <c r="G58" s="80">
        <f t="shared" si="2"/>
        <v>0</v>
      </c>
      <c r="H58" s="53"/>
    </row>
    <row r="59" spans="1:8" x14ac:dyDescent="0.25">
      <c r="A59" s="57" t="s">
        <v>28</v>
      </c>
      <c r="B59" s="7"/>
      <c r="C59" s="8" t="str">
        <f t="shared" si="0"/>
        <v/>
      </c>
      <c r="D59" s="7"/>
      <c r="E59" s="8" t="str">
        <f t="shared" si="7"/>
        <v/>
      </c>
      <c r="F59" s="69"/>
      <c r="G59" s="80">
        <f t="shared" si="2"/>
        <v>0</v>
      </c>
      <c r="H59" s="53"/>
    </row>
    <row r="60" spans="1:8" x14ac:dyDescent="0.25">
      <c r="A60" s="57" t="s">
        <v>29</v>
      </c>
      <c r="B60" s="7"/>
      <c r="C60" s="8" t="str">
        <f t="shared" si="0"/>
        <v/>
      </c>
      <c r="D60" s="7"/>
      <c r="E60" s="8" t="str">
        <f t="shared" si="7"/>
        <v/>
      </c>
      <c r="F60" s="69"/>
      <c r="G60" s="80">
        <f t="shared" si="2"/>
        <v>0</v>
      </c>
      <c r="H60" s="53"/>
    </row>
    <row r="61" spans="1:8" x14ac:dyDescent="0.25">
      <c r="A61" s="56" t="s">
        <v>30</v>
      </c>
      <c r="B61" s="11"/>
      <c r="C61" s="12" t="str">
        <f t="shared" si="0"/>
        <v/>
      </c>
      <c r="D61" s="11"/>
      <c r="E61" s="12" t="str">
        <f t="shared" si="7"/>
        <v/>
      </c>
      <c r="F61" s="69"/>
      <c r="G61" s="80">
        <f t="shared" si="2"/>
        <v>0</v>
      </c>
      <c r="H61" s="53"/>
    </row>
    <row r="62" spans="1:8" x14ac:dyDescent="0.25">
      <c r="A62" s="61" t="s">
        <v>31</v>
      </c>
      <c r="B62" s="17"/>
      <c r="C62" s="18"/>
      <c r="D62" s="17"/>
      <c r="E62" s="18"/>
      <c r="F62" s="69"/>
      <c r="G62" s="80">
        <f t="shared" si="2"/>
        <v>0</v>
      </c>
      <c r="H62" s="53"/>
    </row>
    <row r="63" spans="1:8" ht="15.75" thickBot="1" x14ac:dyDescent="0.3">
      <c r="A63" s="58" t="s">
        <v>50</v>
      </c>
      <c r="B63" s="9"/>
      <c r="C63" s="10" t="str">
        <f t="shared" si="0"/>
        <v/>
      </c>
      <c r="D63" s="9"/>
      <c r="E63" s="10" t="str">
        <f t="shared" si="7"/>
        <v/>
      </c>
      <c r="F63" s="70"/>
      <c r="G63" s="81">
        <f t="shared" si="2"/>
        <v>0</v>
      </c>
      <c r="H63" s="53"/>
    </row>
    <row r="64" spans="1:8" ht="15.75" thickTop="1" x14ac:dyDescent="0.25">
      <c r="A64" s="64" t="s">
        <v>69</v>
      </c>
      <c r="B64" s="21">
        <f>SUM(B54:B63)</f>
        <v>80</v>
      </c>
      <c r="C64" s="22">
        <f t="shared" si="0"/>
        <v>4.4247787610619468E-3</v>
      </c>
      <c r="D64" s="21">
        <f>SUM(D54:D63)</f>
        <v>0</v>
      </c>
      <c r="E64" s="22" t="str">
        <f t="shared" si="7"/>
        <v/>
      </c>
      <c r="F64" s="65">
        <f>SUM(F54:F63)</f>
        <v>0</v>
      </c>
      <c r="G64" s="82">
        <f t="shared" si="2"/>
        <v>0</v>
      </c>
      <c r="H64" s="53"/>
    </row>
    <row r="65" spans="1:8" x14ac:dyDescent="0.25">
      <c r="A65" s="62"/>
      <c r="F65" s="53"/>
      <c r="G65" s="83"/>
      <c r="H65" s="53"/>
    </row>
    <row r="66" spans="1:8" ht="15.75" thickBot="1" x14ac:dyDescent="0.3">
      <c r="A66" s="60" t="s">
        <v>47</v>
      </c>
      <c r="B66" s="13"/>
      <c r="C66" s="14"/>
      <c r="D66" s="13"/>
      <c r="E66" s="14"/>
      <c r="F66" s="66"/>
      <c r="G66" s="84"/>
      <c r="H66" s="53"/>
    </row>
    <row r="67" spans="1:8" x14ac:dyDescent="0.25">
      <c r="A67" s="56" t="s">
        <v>32</v>
      </c>
      <c r="B67" s="11"/>
      <c r="C67" s="12" t="str">
        <f t="shared" si="0"/>
        <v/>
      </c>
      <c r="D67" s="11"/>
      <c r="E67" s="12" t="str">
        <f t="shared" ref="E67:E70" si="8">IF(OR($D$6=0,D67=0),"",D67/$D$6)</f>
        <v/>
      </c>
      <c r="F67" s="68"/>
      <c r="G67" s="79">
        <f t="shared" si="2"/>
        <v>0</v>
      </c>
      <c r="H67" s="53"/>
    </row>
    <row r="68" spans="1:8" x14ac:dyDescent="0.25">
      <c r="A68" s="57" t="s">
        <v>33</v>
      </c>
      <c r="B68" s="17"/>
      <c r="C68" s="18"/>
      <c r="D68" s="17"/>
      <c r="E68" s="18" t="str">
        <f t="shared" si="8"/>
        <v/>
      </c>
      <c r="F68" s="69"/>
      <c r="G68" s="80">
        <f t="shared" si="2"/>
        <v>0</v>
      </c>
      <c r="H68" s="53"/>
    </row>
    <row r="69" spans="1:8" ht="15.75" thickBot="1" x14ac:dyDescent="0.3">
      <c r="A69" s="63" t="s">
        <v>50</v>
      </c>
      <c r="B69" s="9"/>
      <c r="C69" s="10" t="str">
        <f t="shared" si="0"/>
        <v/>
      </c>
      <c r="D69" s="9"/>
      <c r="E69" s="10" t="str">
        <f t="shared" si="8"/>
        <v/>
      </c>
      <c r="F69" s="70"/>
      <c r="G69" s="81">
        <f t="shared" si="2"/>
        <v>0</v>
      </c>
      <c r="H69" s="53"/>
    </row>
    <row r="70" spans="1:8" ht="15.75" thickTop="1" x14ac:dyDescent="0.25">
      <c r="A70" s="59" t="s">
        <v>67</v>
      </c>
      <c r="B70" s="6">
        <f>SUM(B67:B69)</f>
        <v>0</v>
      </c>
      <c r="C70" s="3" t="str">
        <f t="shared" si="0"/>
        <v/>
      </c>
      <c r="D70" s="6">
        <f>SUM(D67:D69)</f>
        <v>0</v>
      </c>
      <c r="E70" s="3" t="str">
        <f t="shared" si="8"/>
        <v/>
      </c>
      <c r="F70" s="65">
        <f>SUM(F67:F69)</f>
        <v>0</v>
      </c>
      <c r="G70" s="82">
        <f t="shared" si="2"/>
        <v>0</v>
      </c>
      <c r="H70" s="53"/>
    </row>
    <row r="71" spans="1:8" x14ac:dyDescent="0.25">
      <c r="A71" s="62"/>
      <c r="F71" s="53"/>
      <c r="G71" s="83"/>
      <c r="H71" s="53"/>
    </row>
    <row r="72" spans="1:8" ht="15.75" thickBot="1" x14ac:dyDescent="0.3">
      <c r="A72" s="60" t="s">
        <v>48</v>
      </c>
      <c r="B72" s="13"/>
      <c r="C72" s="14"/>
      <c r="D72" s="13"/>
      <c r="E72" s="14"/>
      <c r="F72" s="66"/>
      <c r="G72" s="84"/>
      <c r="H72" s="53"/>
    </row>
    <row r="73" spans="1:8" x14ac:dyDescent="0.25">
      <c r="A73" s="56" t="s">
        <v>34</v>
      </c>
      <c r="B73" s="11">
        <v>200</v>
      </c>
      <c r="C73" s="12">
        <f t="shared" si="0"/>
        <v>1.1061946902654867E-2</v>
      </c>
      <c r="D73" s="11"/>
      <c r="E73" s="12" t="str">
        <f t="shared" ref="E73:E77" si="9">IF(OR($D$6=0,D73=0),"",D73/$D$6)</f>
        <v/>
      </c>
      <c r="F73" s="68"/>
      <c r="G73" s="79">
        <f t="shared" si="2"/>
        <v>0</v>
      </c>
      <c r="H73" s="53"/>
    </row>
    <row r="74" spans="1:8" x14ac:dyDescent="0.25">
      <c r="A74" s="57" t="s">
        <v>35</v>
      </c>
      <c r="B74" s="7"/>
      <c r="C74" s="8" t="str">
        <f t="shared" si="0"/>
        <v/>
      </c>
      <c r="D74" s="7"/>
      <c r="E74" s="8" t="str">
        <f t="shared" si="9"/>
        <v/>
      </c>
      <c r="F74" s="69"/>
      <c r="G74" s="80">
        <f t="shared" si="2"/>
        <v>0</v>
      </c>
      <c r="H74" s="53"/>
    </row>
    <row r="75" spans="1:8" x14ac:dyDescent="0.25">
      <c r="A75" s="57" t="s">
        <v>36</v>
      </c>
      <c r="B75" s="7"/>
      <c r="C75" s="8"/>
      <c r="D75" s="7"/>
      <c r="E75" s="18" t="str">
        <f t="shared" si="9"/>
        <v/>
      </c>
      <c r="F75" s="69"/>
      <c r="G75" s="80">
        <f t="shared" ref="G75:G92" si="10">F75-D75</f>
        <v>0</v>
      </c>
      <c r="H75" s="53"/>
    </row>
    <row r="76" spans="1:8" ht="15.75" thickBot="1" x14ac:dyDescent="0.3">
      <c r="A76" s="63" t="s">
        <v>50</v>
      </c>
      <c r="B76" s="9"/>
      <c r="C76" s="10" t="str">
        <f t="shared" si="0"/>
        <v/>
      </c>
      <c r="D76" s="9"/>
      <c r="E76" s="10" t="str">
        <f t="shared" si="9"/>
        <v/>
      </c>
      <c r="F76" s="70"/>
      <c r="G76" s="81">
        <f t="shared" si="10"/>
        <v>0</v>
      </c>
      <c r="H76" s="53"/>
    </row>
    <row r="77" spans="1:8" ht="15.75" thickTop="1" x14ac:dyDescent="0.25">
      <c r="A77" s="59" t="s">
        <v>56</v>
      </c>
      <c r="B77" s="6">
        <f>SUM(B73:B76)</f>
        <v>200</v>
      </c>
      <c r="C77" s="3">
        <f t="shared" si="0"/>
        <v>1.1061946902654867E-2</v>
      </c>
      <c r="D77" s="6">
        <f>SUM(D73:D76)</f>
        <v>0</v>
      </c>
      <c r="E77" s="3" t="str">
        <f t="shared" si="9"/>
        <v/>
      </c>
      <c r="F77" s="65">
        <f>SUM(F73:F76)</f>
        <v>0</v>
      </c>
      <c r="G77" s="82">
        <f t="shared" si="10"/>
        <v>0</v>
      </c>
      <c r="H77" s="53"/>
    </row>
    <row r="78" spans="1:8" x14ac:dyDescent="0.25">
      <c r="A78" s="59"/>
      <c r="F78" s="53"/>
      <c r="G78" s="83"/>
      <c r="H78" s="53"/>
    </row>
    <row r="79" spans="1:8" ht="15.75" thickBot="1" x14ac:dyDescent="0.3">
      <c r="A79" s="60" t="s">
        <v>49</v>
      </c>
      <c r="B79" s="13"/>
      <c r="C79" s="14"/>
      <c r="D79" s="13"/>
      <c r="E79" s="14"/>
      <c r="F79" s="66"/>
      <c r="G79" s="84"/>
      <c r="H79" s="53"/>
    </row>
    <row r="80" spans="1:8" x14ac:dyDescent="0.25">
      <c r="A80" s="56" t="s">
        <v>37</v>
      </c>
      <c r="B80" s="11"/>
      <c r="C80" s="12" t="str">
        <f t="shared" si="0"/>
        <v/>
      </c>
      <c r="D80" s="11"/>
      <c r="E80" s="12" t="str">
        <f t="shared" ref="E80:E85" si="11">IF(OR($D$6=0,D80=0),"",D80/$D$6)</f>
        <v/>
      </c>
      <c r="F80" s="68"/>
      <c r="G80" s="79">
        <f t="shared" si="10"/>
        <v>0</v>
      </c>
      <c r="H80" s="53"/>
    </row>
    <row r="81" spans="1:8" x14ac:dyDescent="0.25">
      <c r="A81" s="57" t="s">
        <v>38</v>
      </c>
      <c r="B81" s="7"/>
      <c r="C81" s="8" t="str">
        <f t="shared" si="0"/>
        <v/>
      </c>
      <c r="D81" s="7"/>
      <c r="E81" s="8" t="str">
        <f t="shared" si="11"/>
        <v/>
      </c>
      <c r="F81" s="69"/>
      <c r="G81" s="80">
        <f t="shared" si="10"/>
        <v>0</v>
      </c>
      <c r="H81" s="53"/>
    </row>
    <row r="82" spans="1:8" x14ac:dyDescent="0.25">
      <c r="A82" s="57" t="s">
        <v>39</v>
      </c>
      <c r="B82" s="7"/>
      <c r="C82" s="8" t="str">
        <f t="shared" ref="C82:C92" si="12">IF(OR($B$6=0,B82=0),"",B82/$B$6)</f>
        <v/>
      </c>
      <c r="D82" s="7"/>
      <c r="E82" s="8" t="str">
        <f t="shared" si="11"/>
        <v/>
      </c>
      <c r="F82" s="69"/>
      <c r="G82" s="80">
        <f t="shared" si="10"/>
        <v>0</v>
      </c>
      <c r="H82" s="53"/>
    </row>
    <row r="83" spans="1:8" x14ac:dyDescent="0.25">
      <c r="A83" s="57" t="s">
        <v>40</v>
      </c>
      <c r="B83" s="19"/>
      <c r="C83" s="20"/>
      <c r="D83" s="19"/>
      <c r="E83" s="18" t="str">
        <f t="shared" si="11"/>
        <v/>
      </c>
      <c r="F83" s="69"/>
      <c r="G83" s="80">
        <f t="shared" si="10"/>
        <v>0</v>
      </c>
      <c r="H83" s="53"/>
    </row>
    <row r="84" spans="1:8" ht="15.75" thickBot="1" x14ac:dyDescent="0.3">
      <c r="A84" s="63" t="s">
        <v>50</v>
      </c>
      <c r="B84" s="9"/>
      <c r="C84" s="10" t="str">
        <f t="shared" si="12"/>
        <v/>
      </c>
      <c r="D84" s="9"/>
      <c r="E84" s="10" t="str">
        <f t="shared" si="11"/>
        <v/>
      </c>
      <c r="F84" s="70"/>
      <c r="G84" s="81">
        <f t="shared" si="10"/>
        <v>0</v>
      </c>
      <c r="H84" s="53"/>
    </row>
    <row r="85" spans="1:8" ht="15.75" thickTop="1" x14ac:dyDescent="0.25">
      <c r="A85" s="59" t="s">
        <v>55</v>
      </c>
      <c r="B85" s="6">
        <f>SUM(B80:B84)</f>
        <v>0</v>
      </c>
      <c r="C85" s="3" t="str">
        <f t="shared" si="12"/>
        <v/>
      </c>
      <c r="D85" s="6">
        <f>SUM(D80:D84)</f>
        <v>0</v>
      </c>
      <c r="E85" s="3" t="str">
        <f t="shared" si="11"/>
        <v/>
      </c>
      <c r="F85" s="65">
        <f>SUM(F80:F84)</f>
        <v>0</v>
      </c>
      <c r="G85" s="82">
        <f t="shared" si="10"/>
        <v>0</v>
      </c>
      <c r="H85" s="53"/>
    </row>
    <row r="86" spans="1:8" x14ac:dyDescent="0.25">
      <c r="A86" s="62"/>
      <c r="F86" s="53"/>
      <c r="G86" s="83"/>
      <c r="H86" s="53"/>
    </row>
    <row r="87" spans="1:8" ht="15.75" thickBot="1" x14ac:dyDescent="0.3">
      <c r="A87" s="60" t="s">
        <v>63</v>
      </c>
      <c r="B87" s="13"/>
      <c r="C87" s="14"/>
      <c r="D87" s="13"/>
      <c r="E87" s="14"/>
      <c r="F87" s="66"/>
      <c r="G87" s="84"/>
      <c r="H87" s="53"/>
    </row>
    <row r="88" spans="1:8" x14ac:dyDescent="0.25">
      <c r="A88" s="56" t="s">
        <v>46</v>
      </c>
      <c r="B88" s="11"/>
      <c r="C88" s="12" t="str">
        <f t="shared" si="12"/>
        <v/>
      </c>
      <c r="D88" s="11"/>
      <c r="E88" s="12" t="str">
        <f t="shared" ref="E88:E92" si="13">IF(OR($D$6=0,D88=0),"",D88/$D$6)</f>
        <v/>
      </c>
      <c r="F88" s="68"/>
      <c r="G88" s="79">
        <f t="shared" si="10"/>
        <v>0</v>
      </c>
      <c r="H88" s="53"/>
    </row>
    <row r="89" spans="1:8" x14ac:dyDescent="0.25">
      <c r="A89" s="57" t="s">
        <v>64</v>
      </c>
      <c r="B89" s="7"/>
      <c r="C89" s="8" t="str">
        <f t="shared" si="12"/>
        <v/>
      </c>
      <c r="D89" s="7"/>
      <c r="E89" s="8" t="str">
        <f t="shared" si="13"/>
        <v/>
      </c>
      <c r="F89" s="69"/>
      <c r="G89" s="80">
        <f t="shared" si="10"/>
        <v>0</v>
      </c>
      <c r="H89" s="53"/>
    </row>
    <row r="90" spans="1:8" x14ac:dyDescent="0.25">
      <c r="A90" s="57" t="s">
        <v>65</v>
      </c>
      <c r="B90" s="7"/>
      <c r="C90" s="8" t="str">
        <f t="shared" si="12"/>
        <v/>
      </c>
      <c r="D90" s="7"/>
      <c r="E90" s="18" t="str">
        <f t="shared" si="13"/>
        <v/>
      </c>
      <c r="F90" s="69"/>
      <c r="G90" s="80">
        <f t="shared" si="10"/>
        <v>0</v>
      </c>
      <c r="H90" s="53"/>
    </row>
    <row r="91" spans="1:8" ht="15.75" thickBot="1" x14ac:dyDescent="0.3">
      <c r="A91" s="63" t="s">
        <v>50</v>
      </c>
      <c r="B91" s="9">
        <v>500</v>
      </c>
      <c r="C91" s="10">
        <f t="shared" si="12"/>
        <v>2.7654867256637169E-2</v>
      </c>
      <c r="D91" s="9"/>
      <c r="E91" s="10" t="str">
        <f t="shared" si="13"/>
        <v/>
      </c>
      <c r="F91" s="70"/>
      <c r="G91" s="81">
        <f t="shared" si="10"/>
        <v>0</v>
      </c>
      <c r="H91" s="53"/>
    </row>
    <row r="92" spans="1:8" ht="15.75" thickTop="1" x14ac:dyDescent="0.25">
      <c r="A92" s="59" t="s">
        <v>66</v>
      </c>
      <c r="B92" s="6">
        <f>SUM(B88:B91)</f>
        <v>500</v>
      </c>
      <c r="C92" s="3">
        <f t="shared" si="12"/>
        <v>2.7654867256637169E-2</v>
      </c>
      <c r="D92" s="6">
        <f>SUM(D88:D91)</f>
        <v>0</v>
      </c>
      <c r="E92" s="3" t="str">
        <f t="shared" si="13"/>
        <v/>
      </c>
      <c r="F92" s="65">
        <f>SUM(F88:F91)</f>
        <v>0</v>
      </c>
      <c r="G92" s="82">
        <f t="shared" si="10"/>
        <v>0</v>
      </c>
      <c r="H92" s="53"/>
    </row>
    <row r="93" spans="1:8" x14ac:dyDescent="0.25">
      <c r="A93" s="62"/>
      <c r="F93" s="53"/>
      <c r="G93" s="53"/>
      <c r="H93" s="53"/>
    </row>
    <row r="94" spans="1:8" x14ac:dyDescent="0.25">
      <c r="A94" s="59"/>
      <c r="F94" s="53"/>
      <c r="G94" s="53"/>
      <c r="H94" s="53"/>
    </row>
  </sheetData>
  <mergeCells count="2">
    <mergeCell ref="A5:A6"/>
    <mergeCell ref="A2:H2"/>
  </mergeCells>
  <printOptions horizontalCentered="1"/>
  <pageMargins left="0.31496062992125984" right="0.31496062992125984" top="0.39370078740157483" bottom="0.39370078740157483" header="0.59055118110236227" footer="0.19685039370078741"/>
  <pageSetup paperSize="9" scale="83" fitToHeight="0" orientation="portrait" r:id="rId1"/>
  <rowBreaks count="1" manualBreakCount="1">
    <brk id="51" max="7" man="1"/>
  </rowBreaks>
  <ignoredErrors>
    <ignoredError sqref="C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showGridLines="0" zoomScale="90" zoomScaleNormal="90" workbookViewId="0">
      <selection activeCell="O35" sqref="O35"/>
    </sheetView>
  </sheetViews>
  <sheetFormatPr defaultColWidth="0" defaultRowHeight="15" zeroHeight="1" x14ac:dyDescent="0.25"/>
  <cols>
    <col min="1" max="1" width="2.28515625" customWidth="1"/>
    <col min="2" max="2" width="19.28515625" customWidth="1"/>
    <col min="3" max="3" width="14.7109375" customWidth="1"/>
    <col min="4" max="4" width="7.28515625" customWidth="1"/>
    <col min="5" max="5" width="14.7109375" customWidth="1"/>
    <col min="6" max="6" width="7.28515625" customWidth="1"/>
    <col min="7" max="7" width="5.140625" customWidth="1"/>
    <col min="8" max="15" width="9.140625" customWidth="1"/>
    <col min="16" max="16384" width="9.140625" hidden="1"/>
  </cols>
  <sheetData>
    <row r="1" spans="2:14" x14ac:dyDescent="0.25"/>
    <row r="2" spans="2:14" ht="21.75" thickBot="1" x14ac:dyDescent="0.4">
      <c r="B2" s="89" t="s">
        <v>73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6.5" thickTop="1" thickBot="1" x14ac:dyDescent="0.3"/>
    <row r="4" spans="2:14" ht="15.75" thickBot="1" x14ac:dyDescent="0.3">
      <c r="B4" s="34" t="s">
        <v>71</v>
      </c>
      <c r="C4" s="35" t="s">
        <v>1</v>
      </c>
      <c r="D4" s="35" t="s">
        <v>54</v>
      </c>
      <c r="E4" s="35" t="s">
        <v>41</v>
      </c>
      <c r="F4" s="36" t="s">
        <v>54</v>
      </c>
      <c r="H4" s="91" t="s">
        <v>74</v>
      </c>
      <c r="I4" s="90"/>
      <c r="J4" s="90" t="s">
        <v>75</v>
      </c>
      <c r="K4" s="90"/>
      <c r="L4" s="71" t="s">
        <v>76</v>
      </c>
    </row>
    <row r="5" spans="2:14" ht="15.75" thickBot="1" x14ac:dyDescent="0.3">
      <c r="B5" s="29" t="str">
        <f>orçamento!A17</f>
        <v>Total Festa</v>
      </c>
      <c r="C5" s="30">
        <f>SUMIF(orçamento!$A$9:$A$92,B5,orçamento!$B$9:$B$92)</f>
        <v>6600</v>
      </c>
      <c r="D5" s="31">
        <f t="shared" ref="D5:D14" si="0">IF(C5=0,"-",C5/$C$15)</f>
        <v>0.36504424778761063</v>
      </c>
      <c r="E5" s="32">
        <f>SUMIF(orçamento!$A$9:$A$92,B5,orçamento!$D$9:$D$92)</f>
        <v>600</v>
      </c>
      <c r="F5" s="33">
        <f t="shared" ref="F5:F14" si="1">IF(E5=0,"-",E5/$E$15)</f>
        <v>1</v>
      </c>
      <c r="H5" s="92">
        <f>orçamento!F6</f>
        <v>0</v>
      </c>
      <c r="I5" s="93"/>
      <c r="J5" s="93">
        <f>orçamento!G6</f>
        <v>600</v>
      </c>
      <c r="K5" s="93"/>
      <c r="L5" s="72">
        <f>orçamento!H6</f>
        <v>0</v>
      </c>
    </row>
    <row r="6" spans="2:14" x14ac:dyDescent="0.25">
      <c r="B6" s="24" t="str">
        <f>orçamento!A32</f>
        <v>Total Trajes</v>
      </c>
      <c r="C6" s="25">
        <f>SUMIF(orçamento!$A$9:$A$92,B6,orçamento!$B$9:$B$92)</f>
        <v>4100</v>
      </c>
      <c r="D6" s="26">
        <f t="shared" si="0"/>
        <v>0.22676991150442477</v>
      </c>
      <c r="E6" s="27">
        <f>SUMIF(orçamento!$A$9:$A$92,B6,orçamento!$D$9:$D$92)</f>
        <v>0</v>
      </c>
      <c r="F6" s="28" t="str">
        <f t="shared" si="1"/>
        <v>-</v>
      </c>
    </row>
    <row r="7" spans="2:14" x14ac:dyDescent="0.25">
      <c r="B7" s="24" t="str">
        <f>orçamento!A38</f>
        <v>Total Foto e Vídeo</v>
      </c>
      <c r="C7" s="25">
        <f>SUMIF(orçamento!$A$9:$A$92,B7,orçamento!$B$9:$B$92)</f>
        <v>3600</v>
      </c>
      <c r="D7" s="26">
        <f t="shared" si="0"/>
        <v>0.19911504424778761</v>
      </c>
      <c r="E7" s="27">
        <f>SUMIF(orçamento!$A$9:$A$92,B7,orçamento!$D$9:$D$92)</f>
        <v>0</v>
      </c>
      <c r="F7" s="28" t="str">
        <f t="shared" si="1"/>
        <v>-</v>
      </c>
    </row>
    <row r="8" spans="2:14" x14ac:dyDescent="0.25">
      <c r="B8" s="24" t="str">
        <f>orçamento!A45</f>
        <v>Total Música</v>
      </c>
      <c r="C8" s="25">
        <f>SUMIF(orçamento!$A$9:$A$92,B8,orçamento!$B$9:$B$92)</f>
        <v>1200</v>
      </c>
      <c r="D8" s="26">
        <f t="shared" si="0"/>
        <v>6.637168141592921E-2</v>
      </c>
      <c r="E8" s="27">
        <f>SUMIF(orçamento!$A$9:$A$92,B8,orçamento!$D$9:$D$92)</f>
        <v>0</v>
      </c>
      <c r="F8" s="28" t="str">
        <f t="shared" si="1"/>
        <v>-</v>
      </c>
    </row>
    <row r="9" spans="2:14" x14ac:dyDescent="0.25">
      <c r="B9" s="24" t="str">
        <f>orçamento!A51</f>
        <v>Total Flores</v>
      </c>
      <c r="C9" s="25">
        <f>SUMIF(orçamento!$A$9:$A$92,B9,orçamento!$B$9:$B$92)</f>
        <v>1800</v>
      </c>
      <c r="D9" s="26">
        <f t="shared" si="0"/>
        <v>9.9557522123893807E-2</v>
      </c>
      <c r="E9" s="27">
        <f>SUMIF(orçamento!$A$9:$A$92,B9,orçamento!$D$9:$D$92)</f>
        <v>0</v>
      </c>
      <c r="F9" s="28" t="str">
        <f t="shared" si="1"/>
        <v>-</v>
      </c>
    </row>
    <row r="10" spans="2:14" x14ac:dyDescent="0.25">
      <c r="B10" s="24" t="str">
        <f>orçamento!A64</f>
        <v>Total Gráfica</v>
      </c>
      <c r="C10" s="25">
        <f>SUMIF(orçamento!$A$9:$A$92,B10,orçamento!$B$9:$B$92)</f>
        <v>80</v>
      </c>
      <c r="D10" s="26">
        <f t="shared" si="0"/>
        <v>4.4247787610619468E-3</v>
      </c>
      <c r="E10" s="27">
        <f>SUMIF(orçamento!$A$9:$A$92,B10,orçamento!$D$9:$D$92)</f>
        <v>0</v>
      </c>
      <c r="F10" s="28" t="str">
        <f t="shared" si="1"/>
        <v>-</v>
      </c>
    </row>
    <row r="11" spans="2:14" x14ac:dyDescent="0.25">
      <c r="B11" s="24" t="str">
        <f>orçamento!A70</f>
        <v>Total Transportes</v>
      </c>
      <c r="C11" s="25">
        <f>SUMIF(orçamento!$A$9:$A$92,B11,orçamento!$B$9:$B$92)</f>
        <v>0</v>
      </c>
      <c r="D11" s="26" t="str">
        <f t="shared" si="0"/>
        <v>-</v>
      </c>
      <c r="E11" s="27">
        <f>SUMIF(orçamento!$A$9:$A$92,B11,orçamento!$D$9:$D$92)</f>
        <v>0</v>
      </c>
      <c r="F11" s="28" t="str">
        <f t="shared" si="1"/>
        <v>-</v>
      </c>
    </row>
    <row r="12" spans="2:14" x14ac:dyDescent="0.25">
      <c r="B12" s="24" t="str">
        <f>orçamento!A77</f>
        <v>Total Cerimônias</v>
      </c>
      <c r="C12" s="25">
        <f>SUMIF(orçamento!$A$9:$A$92,B12,orçamento!$B$9:$B$92)</f>
        <v>200</v>
      </c>
      <c r="D12" s="26">
        <f t="shared" si="0"/>
        <v>1.1061946902654867E-2</v>
      </c>
      <c r="E12" s="27">
        <f>SUMIF(orçamento!$A$9:$A$92,B12,orçamento!$D$9:$D$92)</f>
        <v>0</v>
      </c>
      <c r="F12" s="28" t="str">
        <f t="shared" si="1"/>
        <v>-</v>
      </c>
    </row>
    <row r="13" spans="2:14" x14ac:dyDescent="0.25">
      <c r="B13" s="24" t="str">
        <f>orçamento!A85</f>
        <v>Total Lua de Mel</v>
      </c>
      <c r="C13" s="25">
        <f>SUMIF(orçamento!$A$9:$A$92,B13,orçamento!$B$9:$B$92)</f>
        <v>0</v>
      </c>
      <c r="D13" s="26" t="str">
        <f t="shared" si="0"/>
        <v>-</v>
      </c>
      <c r="E13" s="27">
        <f>SUMIF(orçamento!$A$9:$A$92,B13,orçamento!$D$9:$D$92)</f>
        <v>0</v>
      </c>
      <c r="F13" s="28" t="str">
        <f t="shared" si="1"/>
        <v>-</v>
      </c>
    </row>
    <row r="14" spans="2:14" ht="15.75" thickBot="1" x14ac:dyDescent="0.3">
      <c r="B14" s="42" t="str">
        <f>orçamento!A92</f>
        <v>Total Outras Despesas</v>
      </c>
      <c r="C14" s="43">
        <f>SUMIF(orçamento!$A$9:$A$92,B14,orçamento!$B$9:$B$92)</f>
        <v>500</v>
      </c>
      <c r="D14" s="44">
        <f t="shared" si="0"/>
        <v>2.7654867256637169E-2</v>
      </c>
      <c r="E14" s="45">
        <f>SUMIF(orçamento!$A$9:$A$92,B14,orçamento!$D$9:$D$92)</f>
        <v>0</v>
      </c>
      <c r="F14" s="46" t="str">
        <f t="shared" si="1"/>
        <v>-</v>
      </c>
    </row>
    <row r="15" spans="2:14" ht="16.5" thickTop="1" thickBot="1" x14ac:dyDescent="0.3">
      <c r="B15" s="37" t="s">
        <v>72</v>
      </c>
      <c r="C15" s="38">
        <f>SUM(C5:C14)</f>
        <v>18080</v>
      </c>
      <c r="D15" s="39">
        <f>SUM(D5:D14)</f>
        <v>0.99999999999999989</v>
      </c>
      <c r="E15" s="40">
        <f>SUM(E5:E14)</f>
        <v>600</v>
      </c>
      <c r="F15" s="41">
        <f>SUM(F5:F14)</f>
        <v>1</v>
      </c>
    </row>
    <row r="16" spans="2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mergeCells count="5">
    <mergeCell ref="B2:N2"/>
    <mergeCell ref="J4:K4"/>
    <mergeCell ref="H4:I4"/>
    <mergeCell ref="H5:I5"/>
    <mergeCell ref="J5:K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resumo</vt:lpstr>
      <vt:lpstr>orçamento!Area_de_impressao</vt:lpstr>
      <vt:lpstr>resumo!Area_de_impressao</vt:lpstr>
      <vt:lpstr>títulos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gerson</cp:lastModifiedBy>
  <cp:lastPrinted>2010-07-14T16:03:38Z</cp:lastPrinted>
  <dcterms:created xsi:type="dcterms:W3CDTF">2010-07-13T14:13:56Z</dcterms:created>
  <dcterms:modified xsi:type="dcterms:W3CDTF">2011-02-09T13:25:41Z</dcterms:modified>
</cp:coreProperties>
</file>